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250" windowHeight="12075"/>
  </bookViews>
  <sheets>
    <sheet name="封面" sheetId="4" r:id="rId1"/>
    <sheet name="目录" sheetId="5" r:id="rId2"/>
    <sheet name="1" sheetId="6" r:id="rId3"/>
    <sheet name="2" sheetId="7" r:id="rId4"/>
    <sheet name="3" sheetId="8" r:id="rId5"/>
    <sheet name="4" sheetId="9" r:id="rId6"/>
    <sheet name="5" sheetId="43" r:id="rId7"/>
    <sheet name="6" sheetId="44" r:id="rId8"/>
    <sheet name="7" sheetId="29" r:id="rId9"/>
    <sheet name="8" sheetId="28" r:id="rId10"/>
    <sheet name="9" sheetId="12" r:id="rId11"/>
    <sheet name="10" sheetId="13" r:id="rId12"/>
    <sheet name="11" sheetId="14" r:id="rId13"/>
    <sheet name="12" sheetId="15" r:id="rId14"/>
    <sheet name="13" sheetId="40" r:id="rId15"/>
    <sheet name="14" sheetId="45" r:id="rId16"/>
    <sheet name="15" sheetId="18" r:id="rId17"/>
    <sheet name="16" sheetId="19" r:id="rId18"/>
    <sheet name="17" sheetId="16" r:id="rId19"/>
    <sheet name="18" sheetId="17" r:id="rId20"/>
    <sheet name="19" sheetId="41" r:id="rId21"/>
    <sheet name="20" sheetId="20" r:id="rId22"/>
    <sheet name="21" sheetId="21" r:id="rId23"/>
  </sheets>
  <externalReferences>
    <externalReference r:id="rId24"/>
  </externalReferences>
  <definedNames>
    <definedName name="_xlnm._FilterDatabase" localSheetId="5" hidden="1">'4'!$C$1:$C$225</definedName>
    <definedName name="_xlnm.Print_Area" localSheetId="20">'19'!$A$1:$D$13</definedName>
    <definedName name="_xlnm.Print_Titles" localSheetId="13">'12'!$1:$3</definedName>
    <definedName name="_xlnm.Print_Titles" localSheetId="3">'2'!$1:$4</definedName>
    <definedName name="_xlnm.Print_Titles" localSheetId="5">'4'!$1:$3</definedName>
    <definedName name="_xlnm.Print_Titles" localSheetId="6">'5'!$1:$3</definedName>
    <definedName name="_xlnm.Print_Titles" localSheetId="7">'6'!$1:$3</definedName>
    <definedName name="_xlnm.Print_Titles" localSheetId="8">'7'!$1:$3</definedName>
  </definedNames>
  <calcPr calcId="124519"/>
  <fileRecoveryPr autoRecover="0"/>
</workbook>
</file>

<file path=xl/calcChain.xml><?xml version="1.0" encoding="utf-8"?>
<calcChain xmlns="http://schemas.openxmlformats.org/spreadsheetml/2006/main">
  <c r="C18" i="20"/>
  <c r="D69" i="15"/>
  <c r="E69" s="1"/>
  <c r="C83" i="14"/>
  <c r="D83" s="1"/>
  <c r="D25" i="13"/>
  <c r="E25" s="1"/>
  <c r="C21" i="12"/>
  <c r="D21" s="1"/>
  <c r="E13" i="9"/>
  <c r="D6" i="8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C65"/>
  <c r="D65" s="1"/>
  <c r="B65"/>
  <c r="C5"/>
  <c r="B5"/>
  <c r="E4" i="13"/>
  <c r="D26" i="6"/>
  <c r="B11" i="41"/>
  <c r="E17" i="19"/>
  <c r="E18"/>
  <c r="E15"/>
  <c r="E5"/>
  <c r="E6"/>
  <c r="E7"/>
  <c r="E8"/>
  <c r="E9"/>
  <c r="E10"/>
  <c r="E11"/>
  <c r="E12"/>
  <c r="E13"/>
  <c r="E14"/>
  <c r="E16"/>
  <c r="E4"/>
  <c r="D5" i="18"/>
  <c r="D6"/>
  <c r="D7"/>
  <c r="D8"/>
  <c r="D9"/>
  <c r="D4"/>
  <c r="E6" i="17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7"/>
  <c r="E29"/>
  <c r="E30"/>
  <c r="E31"/>
  <c r="D28"/>
  <c r="E28" s="1"/>
  <c r="C28"/>
  <c r="B28"/>
  <c r="D26"/>
  <c r="E26" s="1"/>
  <c r="C26"/>
  <c r="B26"/>
  <c r="D16"/>
  <c r="C16"/>
  <c r="B16"/>
  <c r="D5"/>
  <c r="C5"/>
  <c r="E5" s="1"/>
  <c r="B5"/>
  <c r="D52" i="16"/>
  <c r="D53"/>
  <c r="D54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F20" i="45"/>
  <c r="F19"/>
  <c r="F18"/>
  <c r="F17"/>
  <c r="F16"/>
  <c r="F15"/>
  <c r="F14"/>
  <c r="F13"/>
  <c r="F12"/>
  <c r="F11"/>
  <c r="F10"/>
  <c r="F9"/>
  <c r="F8"/>
  <c r="F7"/>
  <c r="F6"/>
  <c r="F5"/>
  <c r="F4" s="1"/>
  <c r="E4"/>
  <c r="D4"/>
  <c r="C4"/>
  <c r="B4"/>
  <c r="F10" i="28"/>
  <c r="E10"/>
  <c r="D10"/>
  <c r="B10" s="1"/>
  <c r="C10"/>
  <c r="B9"/>
  <c r="B8"/>
  <c r="B7"/>
  <c r="B5"/>
  <c r="D29" i="40"/>
  <c r="B25"/>
  <c r="B23"/>
  <c r="D22"/>
  <c r="B22"/>
  <c r="B19"/>
  <c r="D15"/>
  <c r="B15"/>
  <c r="D14"/>
  <c r="B14"/>
  <c r="D13"/>
  <c r="B13"/>
  <c r="D12"/>
  <c r="B12"/>
  <c r="D11"/>
  <c r="B11"/>
  <c r="D10"/>
  <c r="B10"/>
  <c r="D9"/>
  <c r="B9"/>
  <c r="D8"/>
  <c r="B8"/>
  <c r="D7"/>
  <c r="D6" s="1"/>
  <c r="D5" s="1"/>
  <c r="D31" s="1"/>
  <c r="B31"/>
  <c r="E5" i="1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4"/>
  <c r="E5" i="13"/>
  <c r="E6"/>
  <c r="E7"/>
  <c r="E8"/>
  <c r="E9"/>
  <c r="E10"/>
  <c r="E11"/>
  <c r="E12"/>
  <c r="E13"/>
  <c r="E14"/>
  <c r="E15"/>
  <c r="E16"/>
  <c r="E17"/>
  <c r="D5" i="12"/>
  <c r="D6"/>
  <c r="D7"/>
  <c r="D8"/>
  <c r="D9"/>
  <c r="D10"/>
  <c r="D11"/>
  <c r="D12"/>
  <c r="D13"/>
  <c r="D14"/>
  <c r="D4"/>
  <c r="D5" i="14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4"/>
  <c r="E5" i="9"/>
  <c r="E6"/>
  <c r="E7"/>
  <c r="E8"/>
  <c r="E9"/>
  <c r="E10"/>
  <c r="E11"/>
  <c r="E12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4"/>
  <c r="D97" i="29"/>
  <c r="B97"/>
  <c r="B88"/>
  <c r="B87" s="1"/>
  <c r="D87"/>
  <c r="B82"/>
  <c r="D81"/>
  <c r="D80" s="1"/>
  <c r="B81"/>
  <c r="B80" s="1"/>
  <c r="B76"/>
  <c r="D71"/>
  <c r="B71"/>
  <c r="D49"/>
  <c r="B49"/>
  <c r="D13"/>
  <c r="B13"/>
  <c r="D6"/>
  <c r="D5" s="1"/>
  <c r="B6"/>
  <c r="B5" s="1"/>
  <c r="B107" s="1"/>
  <c r="D104" s="1"/>
  <c r="D106" s="1"/>
  <c r="D7" i="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6"/>
  <c r="D5"/>
  <c r="B30"/>
  <c r="D30" s="1"/>
  <c r="C30"/>
  <c r="D27" i="6"/>
  <c r="D25"/>
  <c r="D24"/>
  <c r="D23"/>
  <c r="D22"/>
  <c r="D21"/>
  <c r="D19"/>
  <c r="D18"/>
  <c r="D17"/>
  <c r="D16"/>
  <c r="D15"/>
  <c r="D14"/>
  <c r="D13"/>
  <c r="D12"/>
  <c r="D11"/>
  <c r="D10"/>
  <c r="D9"/>
  <c r="D8"/>
  <c r="D7"/>
  <c r="D6"/>
  <c r="C20"/>
  <c r="C28" s="1"/>
  <c r="C5"/>
  <c r="D5" s="1"/>
  <c r="B20"/>
  <c r="B5"/>
  <c r="B28" s="1"/>
  <c r="D10" i="41"/>
  <c r="D11" s="1"/>
  <c r="B4" i="17"/>
  <c r="D4"/>
  <c r="E4"/>
  <c r="C4"/>
  <c r="B93" i="8"/>
  <c r="C93"/>
  <c r="D93" s="1"/>
  <c r="D5"/>
  <c r="D20" i="6" l="1"/>
  <c r="D28"/>
  <c r="D107" i="29"/>
</calcChain>
</file>

<file path=xl/sharedStrings.xml><?xml version="1.0" encoding="utf-8"?>
<sst xmlns="http://schemas.openxmlformats.org/spreadsheetml/2006/main" count="1330" uniqueCount="992">
  <si>
    <t>目    录</t>
  </si>
  <si>
    <t>表一</t>
  </si>
  <si>
    <t>单位:万元</t>
  </si>
  <si>
    <t>项    目</t>
  </si>
  <si>
    <t>上一年
决算数</t>
  </si>
  <si>
    <t>比上年
+、-%</t>
  </si>
  <si>
    <t>备  注</t>
  </si>
  <si>
    <t>一、税收收入</t>
  </si>
  <si>
    <t>增值税</t>
  </si>
  <si>
    <t>企业所得税</t>
  </si>
  <si>
    <t>个人所得税</t>
  </si>
  <si>
    <t>....</t>
  </si>
  <si>
    <t>二、非税收入</t>
  </si>
  <si>
    <t>专项收入</t>
  </si>
  <si>
    <t>行政事业性收费收入</t>
  </si>
  <si>
    <t>收入合计</t>
  </si>
  <si>
    <t>备注：收入科目列至款级。</t>
  </si>
  <si>
    <t>表二</t>
  </si>
  <si>
    <t>一、一般公共服务支出</t>
  </si>
  <si>
    <t>支出合计</t>
  </si>
  <si>
    <t>备注：支出科目列至类级。</t>
  </si>
  <si>
    <t>表三</t>
  </si>
  <si>
    <t>表四</t>
  </si>
  <si>
    <t>预算数</t>
  </si>
  <si>
    <t>调整预算数</t>
  </si>
  <si>
    <t>决算数</t>
  </si>
  <si>
    <t>完成
调整预算%</t>
  </si>
  <si>
    <t>备注</t>
  </si>
  <si>
    <t>备注：支出科目列至项级。</t>
  </si>
  <si>
    <t>表五</t>
  </si>
  <si>
    <t>单位：万元</t>
  </si>
  <si>
    <t>表六</t>
  </si>
  <si>
    <t>表七</t>
  </si>
  <si>
    <t>备注：支出科目列至款级。</t>
  </si>
  <si>
    <t>表八</t>
  </si>
  <si>
    <t>级  次</t>
  </si>
  <si>
    <t>一般债务</t>
  </si>
  <si>
    <t>表九</t>
  </si>
  <si>
    <t>完成预算%</t>
  </si>
  <si>
    <t>上年结余收入</t>
  </si>
  <si>
    <t>地方政府专项债券收入</t>
  </si>
  <si>
    <t>调入资金等</t>
  </si>
  <si>
    <t>收入总计</t>
  </si>
  <si>
    <t>备注：收入科目列至项级。</t>
  </si>
  <si>
    <t>表十</t>
  </si>
  <si>
    <t>一、文化体育与传媒支出</t>
  </si>
  <si>
    <t>二、社会保障和就业支出</t>
  </si>
  <si>
    <t>三、节能环保支出</t>
  </si>
  <si>
    <t>上解支出</t>
  </si>
  <si>
    <t>补助市县支出</t>
  </si>
  <si>
    <t>调出资金</t>
  </si>
  <si>
    <t>转贷地方政府专项债券支出</t>
  </si>
  <si>
    <t>地方政府专项债券还本支出等</t>
  </si>
  <si>
    <t>支出总计</t>
  </si>
  <si>
    <t>年终结余</t>
  </si>
  <si>
    <t>表十一</t>
  </si>
  <si>
    <t>项  目</t>
  </si>
  <si>
    <t>调入资金</t>
  </si>
  <si>
    <t>表十二</t>
  </si>
  <si>
    <t>补助下级支出</t>
  </si>
  <si>
    <t>表十三</t>
  </si>
  <si>
    <t>表十四</t>
  </si>
  <si>
    <t>备 注</t>
  </si>
  <si>
    <t>上级补助收入</t>
  </si>
  <si>
    <t>上年结余</t>
  </si>
  <si>
    <t>完成调整预算%</t>
  </si>
  <si>
    <t>一、解决历史遗留问题及改革成本支出</t>
  </si>
  <si>
    <t>二、国有企业资本金注入</t>
  </si>
  <si>
    <t>三、国有企业政策性补贴</t>
  </si>
  <si>
    <t>四、其他国有资本经营预算支出</t>
  </si>
  <si>
    <t>前瞻性战略性产业发展支出</t>
  </si>
  <si>
    <t>生态环境保护支出</t>
  </si>
  <si>
    <t>支持科技进步支出</t>
  </si>
  <si>
    <t>保障国家经济安全支出</t>
  </si>
  <si>
    <t>其他国有企业资本金注入</t>
  </si>
  <si>
    <t>国有企业政策性补贴</t>
  </si>
  <si>
    <t>其他国有资本经营预算支出</t>
  </si>
  <si>
    <t>调出资金等</t>
  </si>
  <si>
    <t>表十九</t>
  </si>
  <si>
    <t>表二十</t>
  </si>
  <si>
    <t>一、企业职工基本养老保险基金收入</t>
  </si>
  <si>
    <t>二、城乡居民基本养老保险基金收入</t>
  </si>
  <si>
    <t>三、机关事业单位基本养老保险基金收入</t>
  </si>
  <si>
    <t>四、城镇职工基本医疗保险基金收入</t>
  </si>
  <si>
    <t>五、城乡居民基本医疗保险基金收入</t>
  </si>
  <si>
    <t>六、工伤保险基金收入</t>
  </si>
  <si>
    <t>七、失业保险基金收入</t>
  </si>
  <si>
    <t>八、生育保险基金收入</t>
  </si>
  <si>
    <t>表二十一</t>
  </si>
  <si>
    <t>一、企业职工基本养老保险基金支出</t>
  </si>
  <si>
    <t>二、城乡居民基本养老保险基金支出</t>
  </si>
  <si>
    <t>三、机关事业单位基本养老保险基金支出</t>
  </si>
  <si>
    <t>四、城镇职工基本医疗保险基金支出</t>
  </si>
  <si>
    <t>五、城乡居民基本医疗保险基金支出</t>
  </si>
  <si>
    <t>六、工伤保险基金支出</t>
  </si>
  <si>
    <t>七、失业保险基金支出</t>
  </si>
  <si>
    <t>八、生育保险基金支出</t>
  </si>
  <si>
    <t>年末滚存结余</t>
  </si>
  <si>
    <t>2021年蓝田县一般公共预算收入决算总表</t>
    <phoneticPr fontId="35" type="noConversion"/>
  </si>
  <si>
    <t>2021年蓝田县一般公共预算支出决算总表</t>
    <phoneticPr fontId="35" type="noConversion"/>
  </si>
  <si>
    <t>2021年蓝田县一般公共预算支出决算经济分类明细表</t>
    <phoneticPr fontId="35" type="noConversion"/>
  </si>
  <si>
    <t>2021年蓝田县一般公共预算（基本）支出决算经济分类明细表</t>
    <phoneticPr fontId="35" type="noConversion"/>
  </si>
  <si>
    <t>2021年
决算数</t>
    <phoneticPr fontId="35" type="noConversion"/>
  </si>
  <si>
    <t>2021年蓝田县政府性基金预算收入决算总表</t>
    <phoneticPr fontId="35" type="noConversion"/>
  </si>
  <si>
    <t>2021年蓝田县地方政府专项债务限额和余额情况表</t>
    <phoneticPr fontId="35" type="noConversion"/>
  </si>
  <si>
    <t>2021年蓝田县国有资本经营预算收入决算总表</t>
    <phoneticPr fontId="35" type="noConversion"/>
  </si>
  <si>
    <t>2021年蓝田县国有资本经营预算支出决算总表</t>
    <phoneticPr fontId="35" type="noConversion"/>
  </si>
  <si>
    <t>2021年蓝田县社会保险基金预算收入决算总表</t>
    <phoneticPr fontId="35" type="noConversion"/>
  </si>
  <si>
    <t>2021年蓝田县社会保险基金预算支出决算总表</t>
    <phoneticPr fontId="35" type="noConversion"/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</si>
  <si>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</si>
  <si>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</si>
  <si>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</si>
  <si>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</si>
  <si>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</si>
  <si>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</si>
  <si>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</si>
  <si>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环境保护税</t>
  </si>
  <si>
    <t>耕地占用税</t>
  </si>
  <si>
    <t>契税</t>
  </si>
  <si>
    <t>其他税收收入</t>
  </si>
  <si>
    <t>罚没收入</t>
  </si>
  <si>
    <t>政府住房基金</t>
  </si>
  <si>
    <t>国有资源(资产)有偿使用收入</t>
  </si>
  <si>
    <t>捐赠收入</t>
  </si>
  <si>
    <t>其他收入</t>
  </si>
  <si>
    <t>三、国防支出</t>
    <phoneticPr fontId="35" type="noConversion"/>
  </si>
  <si>
    <t>四、公共安全支出</t>
    <phoneticPr fontId="35" type="noConversion"/>
  </si>
  <si>
    <t>五、教育支出</t>
    <phoneticPr fontId="35" type="noConversion"/>
  </si>
  <si>
    <t>六、科学技术支出</t>
    <phoneticPr fontId="35" type="noConversion"/>
  </si>
  <si>
    <t>七、文化旅游体育与传媒支出</t>
    <phoneticPr fontId="35" type="noConversion"/>
  </si>
  <si>
    <t>八、社会保障和就业支出</t>
    <phoneticPr fontId="35" type="noConversion"/>
  </si>
  <si>
    <t>九、卫生健康支出</t>
    <phoneticPr fontId="35" type="noConversion"/>
  </si>
  <si>
    <t>二、外交支出</t>
    <phoneticPr fontId="35" type="noConversion"/>
  </si>
  <si>
    <t>十、节能环保支出</t>
    <phoneticPr fontId="35" type="noConversion"/>
  </si>
  <si>
    <t>十一、城乡社区支出</t>
    <phoneticPr fontId="35" type="noConversion"/>
  </si>
  <si>
    <t>十二、农林水支出</t>
    <phoneticPr fontId="35" type="noConversion"/>
  </si>
  <si>
    <t>十三、交通运输支出</t>
    <phoneticPr fontId="35" type="noConversion"/>
  </si>
  <si>
    <t>十四、资源勘探工业信息等支出</t>
    <phoneticPr fontId="35" type="noConversion"/>
  </si>
  <si>
    <t>十五、商业服务业等支出</t>
    <phoneticPr fontId="35" type="noConversion"/>
  </si>
  <si>
    <t>十六、金融支出</t>
    <phoneticPr fontId="35" type="noConversion"/>
  </si>
  <si>
    <t>十七、援助其他地区支出</t>
    <phoneticPr fontId="35" type="noConversion"/>
  </si>
  <si>
    <t>十八、自然资源海洋气象等支出</t>
    <phoneticPr fontId="35" type="noConversion"/>
  </si>
  <si>
    <t>十九、住房保障支出</t>
    <phoneticPr fontId="35" type="noConversion"/>
  </si>
  <si>
    <t>二十、粮油物资储备支出</t>
    <phoneticPr fontId="35" type="noConversion"/>
  </si>
  <si>
    <t>二十一、灾害防治及应急管理支出</t>
    <phoneticPr fontId="35" type="noConversion"/>
  </si>
  <si>
    <t>二十二、其他支出</t>
    <phoneticPr fontId="35" type="noConversion"/>
  </si>
  <si>
    <t>二十三、债务付息支出</t>
    <phoneticPr fontId="35" type="noConversion"/>
  </si>
  <si>
    <t>二十四、债务发行费用支出</t>
    <phoneticPr fontId="35" type="noConversion"/>
  </si>
  <si>
    <t>一般公共服务支出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</si>
  <si>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</si>
  <si>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</si>
  <si>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</si>
  <si>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</si>
  <si>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</si>
  <si>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</si>
  <si>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</si>
  <si>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</si>
  <si>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纪检监察事务</t>
  </si>
  <si>
    <t xml:space="preserve">  商贸事务</t>
  </si>
  <si>
    <t xml:space="preserve">  知识产权事务</t>
  </si>
  <si>
    <t xml:space="preserve">  民族事务</t>
  </si>
  <si>
    <t xml:space="preserve">  港澳台事务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</si>
  <si>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</si>
  <si>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</si>
  <si>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</si>
  <si>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</si>
  <si>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</si>
  <si>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</si>
  <si>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</si>
  <si>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</si>
  <si>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网信事务</t>
  </si>
  <si>
    <t xml:space="preserve">  市场监督管理事务</t>
  </si>
  <si>
    <t>外交支出</t>
  </si>
  <si>
    <t xml:space="preserve">  外交管理事务</t>
  </si>
  <si>
    <t xml:space="preserve">  驻外机构</t>
  </si>
  <si>
    <t xml:space="preserve">  对外援助</t>
  </si>
  <si>
    <t xml:space="preserve">  国际组织</t>
  </si>
  <si>
    <t xml:space="preserve">  对外合作与交流</t>
  </si>
  <si>
    <t xml:space="preserve">  边界勘界联检</t>
  </si>
  <si>
    <t xml:space="preserve">    其他支出</t>
  </si>
  <si>
    <t xml:space="preserve">  国际发展合作</t>
  </si>
  <si>
    <t>国防支出</t>
  </si>
  <si>
    <t xml:space="preserve">  国防动员</t>
  </si>
  <si>
    <t>公共安全支出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</si>
  <si>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</si>
  <si>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</si>
  <si>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</si>
  <si>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</si>
  <si>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</si>
  <si>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</si>
  <si>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</si>
  <si>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</si>
  <si>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</si>
  <si>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</si>
  <si>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</si>
  <si>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</si>
  <si>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</si>
  <si>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</si>
  <si>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</si>
  <si>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</si>
  <si>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</si>
  <si>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</si>
  <si>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</si>
  <si>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</si>
  <si>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</si>
  <si>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</si>
  <si>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</si>
  <si>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</si>
  <si>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</si>
  <si>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</si>
  <si>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</si>
  <si>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</si>
  <si>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</si>
  <si>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>文化旅游体育与传媒支出</t>
  </si>
  <si>
    <t xml:space="preserve">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</si>
  <si>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</si>
  <si>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</si>
  <si>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</si>
  <si>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</si>
  <si>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>社会保障和就业支出</t>
  </si>
  <si>
    <t xml:space="preserve">  人力资源和社会保障管理事务</t>
  </si>
  <si>
    <t xml:space="preserve">  民政管理事务</t>
  </si>
  <si>
    <t xml:space="preserve">  补充全国社会保障基金</t>
  </si>
  <si>
    <t xml:space="preserve">  行政事业单位养老支出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</si>
  <si>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</si>
  <si>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</si>
  <si>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</si>
  <si>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</si>
  <si>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</si>
  <si>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</si>
  <si>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红十字事业</t>
  </si>
  <si>
    <t xml:space="preserve">  最低生活保障</t>
  </si>
  <si>
    <t xml:space="preserve">  临时救助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</si>
  <si>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</si>
  <si>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</si>
  <si>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</si>
  <si>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</si>
  <si>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</si>
  <si>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</si>
  <si>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财政代缴社会保险费支出</t>
  </si>
  <si>
    <t>卫生健康支出</t>
  </si>
  <si>
    <t xml:space="preserve">  卫生健康管理事务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</si>
  <si>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</si>
  <si>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</si>
  <si>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</si>
  <si>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</si>
  <si>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</si>
  <si>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</si>
  <si>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</si>
  <si>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</si>
  <si>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</si>
  <si>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 xml:space="preserve">  医疗保障管理事务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</si>
  <si>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</si>
  <si>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</si>
  <si>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</si>
  <si>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</si>
  <si>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</si>
  <si>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</si>
  <si>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退耕还林还草</t>
  </si>
  <si>
    <t xml:space="preserve">  风沙荒漠治理</t>
  </si>
  <si>
    <t xml:space="preserve">  退牧还草</t>
  </si>
  <si>
    <t xml:space="preserve">  污染减排</t>
  </si>
  <si>
    <t xml:space="preserve">  能源管理事务</t>
  </si>
  <si>
    <t>城乡社区支出</t>
  </si>
  <si>
    <t xml:space="preserve">  城乡社区管理事务</t>
  </si>
  <si>
    <t xml:space="preserve">  城乡社区公共设施</t>
  </si>
  <si>
    <t>农林水支出</t>
  </si>
  <si>
    <t xml:space="preserve">  农业农村</t>
  </si>
  <si>
    <t xml:space="preserve">  林业和草原</t>
  </si>
  <si>
    <t xml:space="preserve">  水利</t>
  </si>
  <si>
    <t xml:space="preserve">  扶贫</t>
  </si>
  <si>
    <t xml:space="preserve">  农村综合改革</t>
  </si>
  <si>
    <t xml:space="preserve">  普惠金融发展支出</t>
  </si>
  <si>
    <t xml:space="preserve">  目标价格补贴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</si>
  <si>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</si>
  <si>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</si>
  <si>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</si>
  <si>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</si>
  <si>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</si>
  <si>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</si>
  <si>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</si>
  <si>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>资源勘探工业信息等支出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</si>
  <si>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</si>
  <si>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</si>
  <si>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</si>
  <si>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</si>
  <si>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国有资产监管</t>
  </si>
  <si>
    <t xml:space="preserve">  支持中小企业发展和管理支出</t>
  </si>
  <si>
    <t>商业服务业等支出</t>
  </si>
  <si>
    <t xml:space="preserve">  商业流通事务</t>
  </si>
  <si>
    <t xml:space="preserve">  涉外发展服务支出</t>
  </si>
  <si>
    <t>金融支出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</si>
  <si>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</si>
  <si>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</si>
  <si>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</si>
  <si>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</si>
  <si>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</si>
  <si>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</si>
  <si>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</si>
  <si>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</si>
  <si>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</si>
  <si>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</si>
  <si>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</si>
  <si>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</si>
  <si>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</si>
  <si>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</si>
  <si>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</si>
  <si>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</si>
  <si>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气象事务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</si>
  <si>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</si>
  <si>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</si>
  <si>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</si>
  <si>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</si>
  <si>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</si>
  <si>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粮油物资事务</t>
  </si>
  <si>
    <t xml:space="preserve">  能源储备</t>
  </si>
  <si>
    <t xml:space="preserve">  粮油储备</t>
  </si>
  <si>
    <t xml:space="preserve">  重要商品储备</t>
  </si>
  <si>
    <t>灾害防治及应急管理支出</t>
  </si>
  <si>
    <t xml:space="preserve">  应急管理事务</t>
  </si>
  <si>
    <t xml:space="preserve">  消防事务</t>
  </si>
  <si>
    <t xml:space="preserve">  森林消防事务</t>
  </si>
  <si>
    <t xml:space="preserve">  煤矿安全</t>
  </si>
  <si>
    <t xml:space="preserve">  地震事务</t>
  </si>
  <si>
    <t xml:space="preserve">  自然灾害防治</t>
  </si>
  <si>
    <t xml:space="preserve">  自然灾害救灾及恢复重建支出</t>
  </si>
  <si>
    <t>其他支出(类)</t>
  </si>
  <si>
    <t xml:space="preserve">  其他支出(款)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</si>
  <si>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</si>
  <si>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</si>
  <si>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</si>
  <si>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</si>
  <si>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</si>
  <si>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</si>
  <si>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</si>
  <si>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</si>
  <si>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</si>
  <si>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</si>
  <si>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</si>
  <si>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</si>
  <si>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</si>
  <si>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</si>
  <si>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</si>
  <si>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</si>
  <si>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</si>
  <si>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</si>
  <si>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</si>
  <si>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</si>
  <si>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</si>
  <si>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</si>
  <si>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</si>
  <si>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</si>
  <si>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</si>
  <si>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</si>
  <si>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</si>
  <si>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</si>
  <si>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</si>
  <si>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</si>
  <si>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</si>
  <si>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</si>
  <si>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</si>
  <si>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</si>
  <si>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</si>
  <si>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</si>
  <si>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</si>
  <si>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</si>
  <si>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</si>
  <si>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</si>
  <si>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</si>
  <si>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</si>
  <si>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</si>
  <si>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</si>
  <si>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</si>
  <si>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</si>
  <si>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</si>
  <si>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</si>
  <si>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</si>
  <si>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</si>
  <si>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</si>
  <si>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</si>
  <si>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</si>
  <si>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</si>
  <si>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</si>
  <si>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</si>
  <si>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</si>
  <si>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</si>
  <si>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</si>
  <si>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</si>
  <si>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</si>
  <si>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</si>
  <si>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</si>
  <si>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</si>
  <si>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对机关事业单位职业年金的补助</t>
  </si>
  <si>
    <t xml:space="preserve">    城乡社区共同财政事权转移支付收入  </t>
  </si>
  <si>
    <t xml:space="preserve">    所得税基数返还收入</t>
  </si>
  <si>
    <t xml:space="preserve">    农林水共同财政事权转移支付收入  </t>
  </si>
  <si>
    <t xml:space="preserve">    成品油税费改革税收返还收入</t>
  </si>
  <si>
    <t xml:space="preserve">    交通运输共同财政事权转移支付收入  </t>
  </si>
  <si>
    <t xml:space="preserve">    增值税税收返还收入</t>
  </si>
  <si>
    <t xml:space="preserve">    消费税税收返还收入</t>
  </si>
  <si>
    <t xml:space="preserve">    商业服务业等共同财政事权转移支付收入  </t>
  </si>
  <si>
    <t xml:space="preserve">    增值税“五五分享”税收返还收入</t>
  </si>
  <si>
    <t xml:space="preserve">    金融共同财政事权转移支付收入  </t>
  </si>
  <si>
    <t xml:space="preserve">    其他返还性收入</t>
  </si>
  <si>
    <t xml:space="preserve">    自然资源海洋气象等共同财政事权转移支付收入  </t>
  </si>
  <si>
    <t xml:space="preserve">    住房保障共同财政事权转移支付收入  </t>
  </si>
  <si>
    <t xml:space="preserve">    体制补助收入</t>
  </si>
  <si>
    <t xml:space="preserve">    粮油物资储备共同财政事权转移支付收入  </t>
  </si>
  <si>
    <t xml:space="preserve">    均衡性转移支付收入</t>
  </si>
  <si>
    <t xml:space="preserve">    灾害防治及应急管理共同财政事权转移支付收入  </t>
  </si>
  <si>
    <t xml:space="preserve">    县级基本财力保障机制奖补资金收入</t>
  </si>
  <si>
    <t xml:space="preserve">    其他共同财政事权转移支付收入  </t>
  </si>
  <si>
    <t xml:space="preserve">    结算补助收入</t>
  </si>
  <si>
    <t xml:space="preserve">    其他一般性转移支付收入</t>
  </si>
  <si>
    <t xml:space="preserve">    资源枯竭型城市转移支付补助收入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</si>
  <si>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</si>
  <si>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</si>
  <si>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</si>
  <si>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</si>
  <si>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</si>
  <si>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民族地区转移支付收入</t>
  </si>
  <si>
    <t xml:space="preserve">    贫困地区转移支付收入</t>
  </si>
  <si>
    <t xml:space="preserve">    一般公共服务共同财政事权转移支付收入  </t>
  </si>
  <si>
    <t xml:space="preserve">    外交共同财政事权转移支付收入  </t>
  </si>
  <si>
    <t xml:space="preserve">    国防共同财政事权转移支付收入  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</si>
  <si>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</si>
  <si>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</si>
  <si>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</si>
  <si>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</si>
  <si>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</si>
  <si>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</si>
  <si>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</si>
  <si>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>单位：万元</t>
    <phoneticPr fontId="35" type="noConversion"/>
  </si>
  <si>
    <t>项目</t>
  </si>
  <si>
    <t>决 算 数</t>
  </si>
  <si>
    <t>一般公共预算收入</t>
  </si>
  <si>
    <t>一般公共预算支出</t>
  </si>
  <si>
    <t xml:space="preserve">  返还性收入</t>
  </si>
  <si>
    <t xml:space="preserve">  返还性支出</t>
  </si>
  <si>
    <t xml:space="preserve">    所得税基数返还支出</t>
  </si>
  <si>
    <t xml:space="preserve">    成品油税费改革税收返还支出</t>
  </si>
  <si>
    <t xml:space="preserve">    增值税税收返还支出</t>
  </si>
  <si>
    <t xml:space="preserve">    消费税税收返还支出</t>
  </si>
  <si>
    <t xml:space="preserve">    增值税“五五分享”税收返还支出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</si>
  <si>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</si>
  <si>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</si>
  <si>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</si>
  <si>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体制补助支出</t>
  </si>
  <si>
    <t xml:space="preserve">    均衡性转移支付支出</t>
  </si>
  <si>
    <t xml:space="preserve">    县级基本财力保障机制奖补资金支出</t>
  </si>
  <si>
    <t xml:space="preserve">    结算补助支出</t>
  </si>
  <si>
    <t xml:space="preserve">    资源枯竭型城市转移支付补助支出</t>
  </si>
  <si>
    <t xml:space="preserve">    企业事业单位划转补助支出</t>
  </si>
  <si>
    <t xml:space="preserve">    产粮(油)大县奖励资金支出</t>
  </si>
  <si>
    <t xml:space="preserve">    重点生态功能区转移支付支出</t>
  </si>
  <si>
    <t xml:space="preserve">    固定数额补助支出</t>
  </si>
  <si>
    <t xml:space="preserve">    革命老区转移支付支出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</si>
  <si>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</si>
  <si>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</si>
  <si>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</si>
  <si>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贫困地区转移支付支出</t>
  </si>
  <si>
    <t xml:space="preserve">    一般公共服务共同财政事权转移支付支出  </t>
  </si>
  <si>
    <t xml:space="preserve">    外交共同财政事权转移支付支出 </t>
  </si>
  <si>
    <t xml:space="preserve">    国防共同财政事权转移支付支出 </t>
  </si>
  <si>
    <t xml:space="preserve">    公共安全共同财政事权转移支付支出 </t>
  </si>
  <si>
    <t xml:space="preserve">    教育共同财政事权转移支付支出 </t>
  </si>
  <si>
    <t xml:space="preserve">    科学技术共同财政事权转移支付支出  </t>
  </si>
  <si>
    <t xml:space="preserve">    文化旅游体育与传媒共同财政事权转移支付支出  </t>
  </si>
  <si>
    <t xml:space="preserve">    社会保障和就业共同财政事权转移支付支出 </t>
  </si>
  <si>
    <t xml:space="preserve">    医疗卫生共同财政事权转移支付支出  </t>
  </si>
  <si>
    <t xml:space="preserve">    节能环保共同财政事权转移支付支出</t>
  </si>
  <si>
    <t xml:space="preserve">    城乡社区共同财政事权转移支付支出</t>
  </si>
  <si>
    <t xml:space="preserve">    农林水共同财政事权转移支付支出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</si>
  <si>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</si>
  <si>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</si>
  <si>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</si>
  <si>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商业服务业等共同财政事权转移支付支出</t>
  </si>
  <si>
    <t xml:space="preserve">    金融共同财政事权转移支付支出 </t>
  </si>
  <si>
    <t xml:space="preserve">    自然资源海洋气象等共同财政事权转移支付支出  </t>
  </si>
  <si>
    <t xml:space="preserve">    住房保障共同财政事权转移支付支出</t>
  </si>
  <si>
    <t xml:space="preserve">    粮油物资储备共同财政事权转移支付支出</t>
  </si>
  <si>
    <t xml:space="preserve">    灾害防治及应急管理共同财政事权转移支付支出  </t>
  </si>
  <si>
    <t xml:space="preserve">    其他共同财政事权转移支付支出 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</si>
  <si>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</si>
  <si>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</si>
  <si>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</si>
  <si>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</si>
  <si>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</si>
  <si>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</si>
  <si>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</si>
  <si>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</si>
  <si>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</si>
  <si>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</si>
  <si>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</si>
  <si>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</si>
  <si>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</si>
  <si>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</si>
  <si>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</si>
  <si>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</si>
  <si>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</si>
  <si>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</si>
  <si>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</si>
  <si>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</si>
  <si>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</si>
  <si>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</si>
  <si>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</si>
  <si>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</si>
  <si>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</si>
  <si>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</si>
  <si>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</si>
  <si>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</si>
  <si>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</si>
  <si>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</si>
  <si>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</si>
  <si>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 xml:space="preserve">调入资金   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</si>
  <si>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</si>
  <si>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</si>
  <si>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</si>
  <si>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</si>
  <si>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</si>
  <si>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</si>
  <si>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</si>
  <si>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</si>
  <si>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</si>
  <si>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</si>
  <si>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</si>
  <si>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</si>
  <si>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</si>
  <si>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</si>
  <si>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</si>
  <si>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</si>
  <si>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</si>
  <si>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</si>
  <si>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</si>
  <si>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</si>
  <si>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</si>
  <si>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</si>
  <si>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</si>
  <si>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</si>
  <si>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</si>
  <si>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</si>
  <si>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</si>
  <si>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</si>
  <si>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</si>
  <si>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</si>
  <si>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</si>
  <si>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</si>
  <si>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</si>
  <si>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</si>
  <si>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</si>
  <si>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接受其他地区援助收入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</si>
  <si>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</si>
  <si>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</si>
  <si>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</si>
  <si>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</si>
  <si>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</si>
  <si>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</si>
  <si>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</si>
  <si>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</si>
  <si>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</si>
  <si>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</si>
  <si>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</si>
  <si>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减:结转下年的支出</t>
  </si>
  <si>
    <t>净结余</t>
  </si>
  <si>
    <t>收  入  总  计</t>
  </si>
  <si>
    <t>支  出  总  计</t>
  </si>
  <si>
    <t xml:space="preserve">  其他共产党事务支出</t>
  </si>
  <si>
    <t xml:space="preserve">  其他一般公共服务支出</t>
  </si>
  <si>
    <t xml:space="preserve">  对外宣传</t>
  </si>
  <si>
    <t xml:space="preserve">  其他外交支出</t>
  </si>
  <si>
    <t xml:space="preserve">  现役部队</t>
  </si>
  <si>
    <t xml:space="preserve">  国防科研事业</t>
  </si>
  <si>
    <t xml:space="preserve">  专项工程</t>
  </si>
  <si>
    <t xml:space="preserve">  其他国防支出</t>
  </si>
  <si>
    <t xml:space="preserve">  武装警察部队</t>
  </si>
  <si>
    <t xml:space="preserve">  其他公共安全支出</t>
  </si>
  <si>
    <t xml:space="preserve">  其他教育支出</t>
  </si>
  <si>
    <t xml:space="preserve">  其他科学技术支出</t>
  </si>
  <si>
    <t xml:space="preserve">  其他文化旅游体育与传媒支出</t>
  </si>
  <si>
    <t xml:space="preserve">  其他社会保障和就业支出</t>
  </si>
  <si>
    <t xml:space="preserve">  老龄卫生健康事务</t>
  </si>
  <si>
    <t xml:space="preserve">  其他卫生健康支出</t>
  </si>
  <si>
    <t xml:space="preserve">  已垦草原退耕还草</t>
  </si>
  <si>
    <t xml:space="preserve">  能源节约利用</t>
  </si>
  <si>
    <t xml:space="preserve">  可再生能源</t>
  </si>
  <si>
    <t xml:space="preserve">  循环经济</t>
  </si>
  <si>
    <t xml:space="preserve">  其他节能环保支出</t>
  </si>
  <si>
    <t xml:space="preserve">  城乡社区规划与管理</t>
  </si>
  <si>
    <t xml:space="preserve">  城乡社区环境卫生</t>
  </si>
  <si>
    <t xml:space="preserve">  建设市场管理与监督</t>
  </si>
  <si>
    <t xml:space="preserve">  其他城乡社区支出</t>
  </si>
  <si>
    <t xml:space="preserve">  其他农林水支出</t>
  </si>
  <si>
    <t xml:space="preserve">  其他交通运输支出</t>
  </si>
  <si>
    <t xml:space="preserve">  其他资源勘探工业信息等支出</t>
  </si>
  <si>
    <t xml:space="preserve">  其他商业服务业等支出</t>
  </si>
  <si>
    <t xml:space="preserve">  其他金融支出</t>
  </si>
  <si>
    <t xml:space="preserve">  其他自然资源海洋气象等支出</t>
  </si>
  <si>
    <t xml:space="preserve">  其他灾害防治及应急管理支出</t>
  </si>
  <si>
    <t>预备费</t>
  </si>
  <si>
    <t xml:space="preserve">  年初预留</t>
  </si>
  <si>
    <r>
      <t xml:space="preserve">       </t>
    </r>
    <r>
      <rPr>
        <b/>
        <sz val="11"/>
        <rFont val="仿宋"/>
        <family val="3"/>
        <charset val="134"/>
      </rPr>
      <t xml:space="preserve"> 合   计</t>
    </r>
    <phoneticPr fontId="35" type="noConversion"/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</si>
  <si>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</si>
  <si>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</si>
  <si>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</si>
  <si>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</si>
  <si>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</si>
  <si>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</si>
  <si>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单位:万元</t>
    <phoneticPr fontId="35" type="noConversion"/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</si>
  <si>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</si>
  <si>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</si>
  <si>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</si>
  <si>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</si>
  <si>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</si>
  <si>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</si>
  <si>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</si>
  <si>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</si>
  <si>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</si>
  <si>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</si>
  <si>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</si>
  <si>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</si>
  <si>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</si>
  <si>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</si>
  <si>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</si>
  <si>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</si>
  <si>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</si>
  <si>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</si>
  <si>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</si>
  <si>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</si>
  <si>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</si>
  <si>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</si>
  <si>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</si>
  <si>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</si>
  <si>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</si>
  <si>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</si>
  <si>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</si>
  <si>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</si>
  <si>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</si>
  <si>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</si>
  <si>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中央重大水利工程建设资金</t>
  </si>
  <si>
    <t xml:space="preserve">    地方重大水利工程建设资金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</si>
  <si>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</si>
  <si>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</si>
  <si>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</si>
  <si>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</si>
  <si>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</si>
  <si>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</si>
  <si>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</si>
  <si>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</si>
  <si>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</si>
  <si>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</si>
  <si>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</si>
  <si>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</si>
  <si>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</si>
  <si>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</si>
  <si>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</si>
  <si>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</si>
  <si>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抗疫特别国债财务基金收入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</si>
  <si>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</si>
  <si>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</si>
  <si>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</si>
  <si>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</si>
  <si>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</si>
  <si>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</si>
  <si>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</si>
  <si>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</si>
  <si>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</si>
  <si>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</si>
  <si>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</si>
  <si>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</si>
  <si>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</si>
  <si>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</si>
  <si>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</si>
  <si>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</si>
  <si>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</si>
  <si>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</si>
  <si>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</si>
  <si>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</si>
  <si>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</si>
  <si>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 xml:space="preserve"> 二、 国有土地收益基金收入</t>
    <phoneticPr fontId="35" type="noConversion"/>
  </si>
  <si>
    <t xml:space="preserve"> 四、 彩票公益金收入</t>
    <phoneticPr fontId="35" type="noConversion"/>
  </si>
  <si>
    <t xml:space="preserve"> 五、 城市基础设施配套费收入</t>
    <phoneticPr fontId="35" type="noConversion"/>
  </si>
  <si>
    <t xml:space="preserve"> 六、 污水处理费收入</t>
    <phoneticPr fontId="35" type="noConversion"/>
  </si>
  <si>
    <t xml:space="preserve"> 七、 抗疫特别国债财务基金收入</t>
    <phoneticPr fontId="35" type="noConversion"/>
  </si>
  <si>
    <t xml:space="preserve"> 八、 其他政府性基金收入</t>
    <phoneticPr fontId="35" type="noConversion"/>
  </si>
  <si>
    <t xml:space="preserve"> 一、农网还贷资金收入</t>
    <phoneticPr fontId="35" type="noConversion"/>
  </si>
  <si>
    <t xml:space="preserve"> 三、国有土地使用权出让收入</t>
    <phoneticPr fontId="35" type="noConversion"/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</si>
  <si>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</si>
  <si>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</si>
  <si>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</si>
  <si>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</si>
  <si>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</si>
  <si>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</si>
  <si>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</si>
  <si>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</si>
  <si>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</si>
  <si>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</si>
  <si>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</si>
  <si>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</si>
  <si>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</si>
  <si>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</si>
  <si>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</si>
  <si>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</si>
  <si>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</si>
  <si>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</si>
  <si>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国有土地使用权出让收入对应专项债务收入安排的支出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</si>
  <si>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</si>
  <si>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</si>
  <si>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</si>
  <si>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</si>
  <si>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</si>
  <si>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</si>
  <si>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</si>
  <si>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</si>
  <si>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</si>
  <si>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</si>
  <si>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</si>
  <si>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</si>
  <si>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</si>
  <si>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</si>
  <si>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</si>
  <si>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</si>
  <si>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</si>
  <si>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</si>
  <si>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</si>
  <si>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</si>
  <si>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抗疫特别国债财务基金支出</t>
  </si>
  <si>
    <t xml:space="preserve">  彩票公益金安排的支出</t>
  </si>
  <si>
    <t>抗疫特别国债安排的支出</t>
  </si>
  <si>
    <t xml:space="preserve">  抗疫相关支出</t>
  </si>
  <si>
    <t>2021年蓝田县政府性基金预算支出决算总表</t>
    <phoneticPr fontId="44" type="noConversion"/>
  </si>
  <si>
    <t>四、城乡社区支出</t>
    <phoneticPr fontId="35" type="noConversion"/>
  </si>
  <si>
    <t>五、农林水支出</t>
    <phoneticPr fontId="35" type="noConversion"/>
  </si>
  <si>
    <t>六、其他支出</t>
    <phoneticPr fontId="35" type="noConversion"/>
  </si>
  <si>
    <t>七、抗疫特别国债安排的支出</t>
    <phoneticPr fontId="35" type="noConversion"/>
  </si>
  <si>
    <t>政府性基金预算收入</t>
  </si>
  <si>
    <t>政府性基金预算支出</t>
  </si>
  <si>
    <t>政府性基金预算上级补助收入</t>
  </si>
  <si>
    <t>政府性基金预算补助下级支出</t>
  </si>
  <si>
    <t xml:space="preserve">  政府性基金转移支付收入</t>
  </si>
  <si>
    <t xml:space="preserve">  政府性基金转移支付支出</t>
  </si>
  <si>
    <t>政府性基金预算下级上解收入</t>
  </si>
  <si>
    <t>政府性基金预算上解上级支出</t>
  </si>
  <si>
    <t>待偿债置换专项债券上年结余</t>
  </si>
  <si>
    <t>政府性基金预算上年结余</t>
  </si>
  <si>
    <t>政府性基金预算调入资金</t>
  </si>
  <si>
    <t>政府性基金预算调出资金</t>
  </si>
  <si>
    <t xml:space="preserve">  一般公共预算调入</t>
  </si>
  <si>
    <t xml:space="preserve">  其他调入资金</t>
  </si>
  <si>
    <t xml:space="preserve">  地方政府专项债务还本支出</t>
  </si>
  <si>
    <t xml:space="preserve">    专项债务收入</t>
  </si>
  <si>
    <t xml:space="preserve">  抗疫特别国债还本支出</t>
  </si>
  <si>
    <t xml:space="preserve">  地方政府专项债务转贷收入</t>
  </si>
  <si>
    <t>政府性基金预算省补助计划单列市收入</t>
  </si>
  <si>
    <t>政府性基金预算省补助计划单列市支出</t>
  </si>
  <si>
    <t>政府性基金预算计划单列市上解省收入</t>
  </si>
  <si>
    <t>政府性基金预算计划单列市上解省支出</t>
  </si>
  <si>
    <t>待偿债置换专项债券结余</t>
  </si>
  <si>
    <t>政府性基金预算年终结余</t>
  </si>
  <si>
    <t>收　　入　　总　　计　</t>
  </si>
  <si>
    <t>支　　出　　总　　计　</t>
  </si>
  <si>
    <t>上年结余收入</t>
    <phoneticPr fontId="35" type="noConversion"/>
  </si>
  <si>
    <t>2021年度蓝田县一般债务限额和余额情况表</t>
    <phoneticPr fontId="35" type="noConversion"/>
  </si>
  <si>
    <t>小计</t>
  </si>
  <si>
    <t>一般债券</t>
  </si>
  <si>
    <t>向外国政府借款</t>
  </si>
  <si>
    <t>向国际组织借款</t>
  </si>
  <si>
    <t>其他一般债务</t>
  </si>
  <si>
    <t>政府性基金预算</t>
  </si>
  <si>
    <t>国家电影事业发展专项资金</t>
  </si>
  <si>
    <t>小型水库移民扶助基金</t>
  </si>
  <si>
    <t>国有土地使用权出让</t>
  </si>
  <si>
    <t>农业土地开发资金</t>
  </si>
  <si>
    <t>城市基础设施配套费</t>
  </si>
  <si>
    <t>污水处理费</t>
  </si>
  <si>
    <t>土地储备专项债券</t>
  </si>
  <si>
    <t>棚户区改造专项债券</t>
  </si>
  <si>
    <t>大中型水库库区基金</t>
  </si>
  <si>
    <t>国家重大水利工程建设基金</t>
  </si>
  <si>
    <t>海南省高等级公路车辆通行附加费</t>
  </si>
  <si>
    <t>政府收费公路专项债券</t>
  </si>
  <si>
    <t>车辆通行费</t>
  </si>
  <si>
    <t>港口建设费</t>
  </si>
  <si>
    <t>其他地方自行试点项目收益专项债券</t>
  </si>
  <si>
    <t>其他政府性基金</t>
  </si>
  <si>
    <t xml:space="preserve">  国有资本经营收入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</si>
  <si>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</si>
  <si>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</si>
  <si>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</si>
  <si>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</si>
  <si>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</si>
  <si>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</si>
  <si>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</si>
  <si>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</si>
  <si>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</si>
  <si>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</si>
  <si>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</si>
  <si>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</si>
  <si>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</si>
  <si>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</si>
  <si>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</si>
  <si>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</si>
  <si>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</si>
  <si>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</si>
  <si>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</si>
  <si>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</si>
  <si>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</si>
  <si>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</si>
  <si>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</si>
  <si>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</si>
  <si>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</si>
  <si>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</si>
  <si>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</si>
  <si>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</si>
  <si>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</si>
  <si>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</si>
  <si>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</si>
  <si>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</si>
  <si>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</si>
  <si>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</si>
  <si>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</si>
  <si>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</si>
  <si>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</si>
  <si>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</si>
  <si>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</si>
  <si>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</si>
  <si>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</si>
  <si>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</si>
  <si>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</si>
  <si>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</si>
  <si>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</si>
  <si>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</si>
  <si>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</si>
  <si>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</si>
  <si>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 xml:space="preserve">       收入合计</t>
    <phoneticPr fontId="35" type="noConversion"/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</si>
  <si>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</si>
  <si>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</si>
  <si>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</si>
  <si>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</si>
  <si>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</si>
  <si>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</si>
  <si>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</si>
  <si>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</si>
  <si>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</si>
  <si>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</si>
  <si>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</si>
  <si>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</si>
  <si>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</si>
  <si>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</si>
  <si>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</si>
  <si>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</si>
  <si>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</si>
  <si>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</si>
  <si>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</si>
  <si>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对外投资合作支出</t>
  </si>
  <si>
    <t xml:space="preserve">    金融企业资本性支出</t>
  </si>
  <si>
    <t xml:space="preserve">    其他国有企业资本金注入</t>
  </si>
  <si>
    <t xml:space="preserve">  国有企业政策性补贴(款)</t>
  </si>
  <si>
    <t xml:space="preserve">    国有企业政策性补贴(项)</t>
  </si>
  <si>
    <t xml:space="preserve">  其他国有资本经营预算支出(款)</t>
  </si>
  <si>
    <t xml:space="preserve">    其他国有资本经营预算支出(项)</t>
  </si>
  <si>
    <t xml:space="preserve">       支出合计</t>
    <phoneticPr fontId="35" type="noConversion"/>
  </si>
  <si>
    <t>国有资本经营预算收入</t>
  </si>
  <si>
    <t>一、利润收入</t>
    <phoneticPr fontId="35" type="noConversion"/>
  </si>
  <si>
    <t>二、股利、股息收入</t>
    <phoneticPr fontId="35" type="noConversion"/>
  </si>
  <si>
    <t>三、产权转让收入</t>
    <phoneticPr fontId="35" type="noConversion"/>
  </si>
  <si>
    <t>四、清算收入</t>
    <phoneticPr fontId="35" type="noConversion"/>
  </si>
  <si>
    <t>五、其他国有资本经营预算收入</t>
    <phoneticPr fontId="35" type="noConversion"/>
  </si>
  <si>
    <t>国有企业退休人员社会化管理补助支出</t>
    <phoneticPr fontId="35" type="noConversion"/>
  </si>
  <si>
    <t>其他解决历史遗留问题及改革成本支出</t>
    <phoneticPr fontId="35" type="noConversion"/>
  </si>
  <si>
    <t>国有资本经营预算上级补助收入</t>
  </si>
  <si>
    <t>国有资本经营预算补助下级支出</t>
  </si>
  <si>
    <t>国有资本经营预算下级上解收入</t>
  </si>
  <si>
    <t>国有资本经营预算上解上级支出</t>
  </si>
  <si>
    <t>国有资本经营预算上年结余</t>
  </si>
  <si>
    <t>国有资本经营预算调出资金</t>
  </si>
  <si>
    <t>国有资本经营预算省补助计划单列市收入</t>
  </si>
  <si>
    <t>国有资本经营预算省补助计划单列市支出</t>
  </si>
  <si>
    <t>国有资本经营预算计划单列市上解省收入</t>
  </si>
  <si>
    <t>国有资本经营预算计划单列市上解省支出</t>
  </si>
  <si>
    <t>国有资本经营预算年终结余</t>
  </si>
  <si>
    <t>总计</t>
    <phoneticPr fontId="35" type="noConversion"/>
  </si>
  <si>
    <t xml:space="preserve">       合   计</t>
    <phoneticPr fontId="35" type="noConversion"/>
  </si>
  <si>
    <t>6、2021年蓝田县一般公共预算（基本）支出决算经济分类明细表</t>
    <phoneticPr fontId="35" type="noConversion"/>
  </si>
  <si>
    <t>2、2021年蓝田县一般公共预算支出决算总表</t>
    <phoneticPr fontId="35" type="noConversion"/>
  </si>
  <si>
    <t>5、2021年蓝田县一般公共预算支出决算经济分类明细表</t>
    <phoneticPr fontId="35" type="noConversion"/>
  </si>
  <si>
    <t>1、2021年蓝田县一般公共预算收入决算总表</t>
    <phoneticPr fontId="35" type="noConversion"/>
  </si>
  <si>
    <t>8、2021年蓝田县一般债务限额和余额情况表</t>
    <phoneticPr fontId="35" type="noConversion"/>
  </si>
  <si>
    <t>9、2021年蓝田县政府性基金预算收入决算总表</t>
    <phoneticPr fontId="35" type="noConversion"/>
  </si>
  <si>
    <t>10、2021年蓝田县政府性基金预算支出决算总表</t>
    <phoneticPr fontId="35" type="noConversion"/>
  </si>
  <si>
    <t>14、2021年蓝田县地方政府专项债务限额和余额情况表</t>
    <phoneticPr fontId="35" type="noConversion"/>
  </si>
  <si>
    <t>15、2021年蓝田县国有资本经营预算收入决算总表</t>
    <phoneticPr fontId="35" type="noConversion"/>
  </si>
  <si>
    <t>16、2021年蓝田县国有资本经营预算支出决算总表</t>
    <phoneticPr fontId="35" type="noConversion"/>
  </si>
  <si>
    <t>20、2021年蓝田县社会保险基金预算收入决算总表</t>
    <phoneticPr fontId="35" type="noConversion"/>
  </si>
  <si>
    <t>21、2021年蓝田县社会保险基金预算支出决算总表</t>
    <phoneticPr fontId="35" type="noConversion"/>
  </si>
  <si>
    <t>2021年蓝田县政府财政决算表（草案）</t>
    <phoneticPr fontId="35" type="noConversion"/>
  </si>
  <si>
    <t>7、2021年蓝田县一般公共预算转移支付情况表</t>
    <phoneticPr fontId="35" type="noConversion"/>
  </si>
  <si>
    <t>13、2021年蓝田县政府性基金预算转移支付情况表</t>
    <phoneticPr fontId="35" type="noConversion"/>
  </si>
  <si>
    <t>2021年蓝田县国有资本经营预算转移支付情况表</t>
    <phoneticPr fontId="35" type="noConversion"/>
  </si>
  <si>
    <t>19、2021年蓝田县国有资本经营预算转移支付情况表</t>
    <phoneticPr fontId="35" type="noConversion"/>
  </si>
  <si>
    <t>备注：收入科目列至项级。</t>
    <phoneticPr fontId="35" type="noConversion"/>
  </si>
  <si>
    <t xml:space="preserve">   国有航天工业所得税</t>
    <phoneticPr fontId="35" type="noConversion"/>
  </si>
  <si>
    <t xml:space="preserve">   其他国有企业所得税</t>
    <phoneticPr fontId="35" type="noConversion"/>
  </si>
  <si>
    <t xml:space="preserve">   集体企业所得税</t>
    <phoneticPr fontId="35" type="noConversion"/>
  </si>
  <si>
    <t xml:space="preserve">   股份制企业所得税</t>
    <phoneticPr fontId="35" type="noConversion"/>
  </si>
  <si>
    <t xml:space="preserve">   私营企业所得税</t>
    <phoneticPr fontId="35" type="noConversion"/>
  </si>
  <si>
    <t xml:space="preserve">   其他企业所得税</t>
    <phoneticPr fontId="35" type="noConversion"/>
  </si>
  <si>
    <t xml:space="preserve">   企业所得税税款滞纳金、罚款、加收利息收入</t>
    <phoneticPr fontId="35" type="noConversion"/>
  </si>
  <si>
    <t>环境保护税</t>
    <phoneticPr fontId="35" type="noConversion"/>
  </si>
  <si>
    <t xml:space="preserve">   港澳台和外商投资企业所得税</t>
    <phoneticPr fontId="35" type="noConversion"/>
  </si>
  <si>
    <t xml:space="preserve">   国内增值税</t>
    <phoneticPr fontId="35" type="noConversion"/>
  </si>
  <si>
    <t xml:space="preserve">   个人所得税（项）</t>
    <phoneticPr fontId="35" type="noConversion"/>
  </si>
  <si>
    <t xml:space="preserve">   个人所得税综合所得汇算清缴退税</t>
    <phoneticPr fontId="35" type="noConversion"/>
  </si>
  <si>
    <t xml:space="preserve">   个人所得税代扣代缴手续费退库</t>
    <phoneticPr fontId="35" type="noConversion"/>
  </si>
  <si>
    <t xml:space="preserve">   个人所得税税款滞纳金、罚款、加收利息收入</t>
    <phoneticPr fontId="35" type="noConversion"/>
  </si>
  <si>
    <t xml:space="preserve">   其他资源税</t>
    <phoneticPr fontId="35" type="noConversion"/>
  </si>
  <si>
    <t xml:space="preserve">   国有企业城市维护建设税</t>
    <phoneticPr fontId="35" type="noConversion"/>
  </si>
  <si>
    <t xml:space="preserve">   集体企业城市维护建设税</t>
    <phoneticPr fontId="35" type="noConversion"/>
  </si>
  <si>
    <t xml:space="preserve">   股份制企业城市维护建设税</t>
    <phoneticPr fontId="35" type="noConversion"/>
  </si>
  <si>
    <t xml:space="preserve">   港澳台和外商投资企业城市维护建设税</t>
    <phoneticPr fontId="35" type="noConversion"/>
  </si>
  <si>
    <t xml:space="preserve">   私营企业城市维护建设税</t>
    <phoneticPr fontId="35" type="noConversion"/>
  </si>
  <si>
    <t xml:space="preserve">   其他城市维护建设税</t>
    <phoneticPr fontId="35" type="noConversion"/>
  </si>
  <si>
    <t xml:space="preserve">   城市维护建设税税款滞纳金、罚款收入</t>
    <phoneticPr fontId="35" type="noConversion"/>
  </si>
  <si>
    <t>增值税</t>
    <phoneticPr fontId="35" type="noConversion"/>
  </si>
  <si>
    <t xml:space="preserve">   国有企业房产税</t>
    <phoneticPr fontId="35" type="noConversion"/>
  </si>
  <si>
    <t xml:space="preserve">   集体企业房产税</t>
    <phoneticPr fontId="35" type="noConversion"/>
  </si>
  <si>
    <t xml:space="preserve">   股份制企业房产税</t>
    <phoneticPr fontId="35" type="noConversion"/>
  </si>
  <si>
    <t xml:space="preserve">   港澳台和外商投资企业房产税</t>
    <phoneticPr fontId="35" type="noConversion"/>
  </si>
  <si>
    <t xml:space="preserve">   私营企业房产税</t>
    <phoneticPr fontId="35" type="noConversion"/>
  </si>
  <si>
    <t xml:space="preserve">   其他房产税</t>
    <phoneticPr fontId="35" type="noConversion"/>
  </si>
  <si>
    <t xml:space="preserve">   房产税税款滞纳金、罚款收入</t>
    <phoneticPr fontId="35" type="noConversion"/>
  </si>
  <si>
    <t xml:space="preserve">   其他印花税</t>
    <phoneticPr fontId="35" type="noConversion"/>
  </si>
  <si>
    <t xml:space="preserve">   国有企业城镇土地使用税</t>
    <phoneticPr fontId="35" type="noConversion"/>
  </si>
  <si>
    <t xml:space="preserve">   集体企业城镇土地使用税</t>
    <phoneticPr fontId="35" type="noConversion"/>
  </si>
  <si>
    <t xml:space="preserve">   股份制企业城镇土地使用税</t>
    <phoneticPr fontId="35" type="noConversion"/>
  </si>
  <si>
    <t xml:space="preserve">   私营企业城镇土地使用税</t>
    <phoneticPr fontId="35" type="noConversion"/>
  </si>
  <si>
    <t xml:space="preserve">   港澳台和外商投资企业城镇土地使用税</t>
    <phoneticPr fontId="35" type="noConversion"/>
  </si>
  <si>
    <t xml:space="preserve">   其他城镇土地使用税</t>
    <phoneticPr fontId="35" type="noConversion"/>
  </si>
  <si>
    <t xml:space="preserve">   股份制企业土地增值税</t>
    <phoneticPr fontId="35" type="noConversion"/>
  </si>
  <si>
    <t xml:space="preserve">   城镇土地使用税税款滞纳金、罚款收入</t>
    <phoneticPr fontId="35" type="noConversion"/>
  </si>
  <si>
    <t xml:space="preserve">   私营企业土地增值税</t>
    <phoneticPr fontId="35" type="noConversion"/>
  </si>
  <si>
    <t xml:space="preserve">   其他土地增值税</t>
    <phoneticPr fontId="35" type="noConversion"/>
  </si>
  <si>
    <t xml:space="preserve">   车船税(项)</t>
    <phoneticPr fontId="35" type="noConversion"/>
  </si>
  <si>
    <t xml:space="preserve">   车船税税款滞纳金、罚款收入</t>
    <phoneticPr fontId="35" type="noConversion"/>
  </si>
  <si>
    <t xml:space="preserve">   耕地占用税(项)</t>
    <phoneticPr fontId="35" type="noConversion"/>
  </si>
  <si>
    <t xml:space="preserve">   耕地占用税税款滞纳金、罚款收入</t>
    <phoneticPr fontId="35" type="noConversion"/>
  </si>
  <si>
    <t xml:space="preserve">   契税(项)</t>
    <phoneticPr fontId="35" type="noConversion"/>
  </si>
  <si>
    <t xml:space="preserve">   契税税款滞纳金、罚款收入</t>
    <phoneticPr fontId="35" type="noConversion"/>
  </si>
  <si>
    <t xml:space="preserve">   教育费附加收入(项)</t>
    <phoneticPr fontId="35" type="noConversion"/>
  </si>
  <si>
    <t xml:space="preserve">   地方教育附加收入(项)</t>
    <phoneticPr fontId="35" type="noConversion"/>
  </si>
  <si>
    <t xml:space="preserve">   教育资金收入</t>
    <phoneticPr fontId="35" type="noConversion"/>
  </si>
  <si>
    <t xml:space="preserve">   农田水利建设资金收入</t>
    <phoneticPr fontId="35" type="noConversion"/>
  </si>
  <si>
    <t xml:space="preserve">   森林植被恢复费</t>
    <phoneticPr fontId="35" type="noConversion"/>
  </si>
  <si>
    <t xml:space="preserve">   其他专项收入(项)  </t>
    <phoneticPr fontId="35" type="noConversion"/>
  </si>
  <si>
    <t xml:space="preserve">   公安行政事业性收费收入</t>
    <phoneticPr fontId="35" type="noConversion"/>
  </si>
  <si>
    <t xml:space="preserve">   司法行政事业性收费收入</t>
    <phoneticPr fontId="35" type="noConversion"/>
  </si>
  <si>
    <t xml:space="preserve">   财政行政事业性收费收入</t>
    <phoneticPr fontId="35" type="noConversion"/>
  </si>
  <si>
    <t xml:space="preserve">   人防办行政事业性收费收入</t>
    <phoneticPr fontId="35" type="noConversion"/>
  </si>
  <si>
    <t xml:space="preserve">   自然资源行政事业性收费收入</t>
    <phoneticPr fontId="35" type="noConversion"/>
  </si>
  <si>
    <t xml:space="preserve">   建设行政事业性收费收入</t>
    <phoneticPr fontId="35" type="noConversion"/>
  </si>
  <si>
    <t xml:space="preserve">   水利行政事业性收费收入</t>
    <phoneticPr fontId="35" type="noConversion"/>
  </si>
  <si>
    <t xml:space="preserve">   卫生健康行政事业性收费收入</t>
    <phoneticPr fontId="35" type="noConversion"/>
  </si>
  <si>
    <t xml:space="preserve">   人力资源和社会保障行政事业性收费收入</t>
    <phoneticPr fontId="35" type="noConversion"/>
  </si>
  <si>
    <t xml:space="preserve">   一般罚没收入</t>
    <phoneticPr fontId="35" type="noConversion"/>
  </si>
  <si>
    <t xml:space="preserve">   其他政府住房基金收入</t>
    <phoneticPr fontId="35" type="noConversion"/>
  </si>
  <si>
    <t xml:space="preserve">   利息收入</t>
    <phoneticPr fontId="35" type="noConversion"/>
  </si>
  <si>
    <t xml:space="preserve">   非经营性国有资产收入</t>
    <phoneticPr fontId="35" type="noConversion"/>
  </si>
  <si>
    <t xml:space="preserve">   其他国有资源(资产)有偿使用收入</t>
    <phoneticPr fontId="35" type="noConversion"/>
  </si>
  <si>
    <t>3、2021年蓝田县一般公共预算收入决算总表（项）</t>
    <phoneticPr fontId="35" type="noConversion"/>
  </si>
  <si>
    <t>4、2021年蓝田县一般公共预算支出决算总表（项）</t>
    <phoneticPr fontId="35" type="noConversion"/>
  </si>
  <si>
    <t xml:space="preserve">  人大事务</t>
    <phoneticPr fontId="35" type="noConversion"/>
  </si>
  <si>
    <t>上级补助收入</t>
    <phoneticPr fontId="35" type="noConversion"/>
  </si>
  <si>
    <t>债务转贷收入</t>
    <phoneticPr fontId="35" type="noConversion"/>
  </si>
  <si>
    <t>*</t>
    <phoneticPr fontId="35" type="noConversion"/>
  </si>
  <si>
    <t>*</t>
    <phoneticPr fontId="35" type="noConversion"/>
  </si>
  <si>
    <t>收入总计</t>
    <phoneticPr fontId="35" type="noConversion"/>
  </si>
  <si>
    <t>2021年蓝田县政府性基金预算收入决算表（项）</t>
    <phoneticPr fontId="35" type="noConversion"/>
  </si>
  <si>
    <t>2021年蓝田县政府性基金预算支出决算表（项）</t>
    <phoneticPr fontId="35" type="noConversion"/>
  </si>
  <si>
    <t>11、2021年蓝田县政府性基金预算收入决算表（项）</t>
    <phoneticPr fontId="35" type="noConversion"/>
  </si>
  <si>
    <t>12、2021年蓝田县政府性基金预算支出决算表（项）</t>
    <phoneticPr fontId="35" type="noConversion"/>
  </si>
  <si>
    <t>18、2021年蓝田县国有资本经营预算支出决算表（项）</t>
    <phoneticPr fontId="35" type="noConversion"/>
  </si>
  <si>
    <t>上年结余</t>
    <phoneticPr fontId="35" type="noConversion"/>
  </si>
  <si>
    <t>2021年蓝田县国有资本经营预算收入决算表（项）</t>
    <phoneticPr fontId="35" type="noConversion"/>
  </si>
  <si>
    <t>2021年蓝田县国有资本经营预算支出决算表（项）</t>
    <phoneticPr fontId="35" type="noConversion"/>
  </si>
  <si>
    <t>17、2021年蓝田县国有资本经营预算收入决算表（项）</t>
    <phoneticPr fontId="35" type="noConversion"/>
  </si>
  <si>
    <t>2021年蓝田县一般公共预算收入决算总表（项）</t>
    <phoneticPr fontId="35" type="noConversion"/>
  </si>
  <si>
    <t>2021年蓝田县一般公共预算支出决算总表（项）</t>
    <phoneticPr fontId="35" type="noConversion"/>
  </si>
  <si>
    <t>2021年度蓝田县一般公共预算转移支付情况表</t>
    <phoneticPr fontId="35" type="noConversion"/>
  </si>
  <si>
    <t>2021年度蓝田县政府性基金预算转移支出情况表</t>
    <phoneticPr fontId="35" type="noConversion"/>
  </si>
  <si>
    <t>表十五</t>
    <phoneticPr fontId="35" type="noConversion"/>
  </si>
  <si>
    <t>表十六</t>
    <phoneticPr fontId="35" type="noConversion"/>
  </si>
  <si>
    <t>表十七</t>
    <phoneticPr fontId="35" type="noConversion"/>
  </si>
  <si>
    <t>表十八</t>
    <phoneticPr fontId="35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</si>
</sst>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0.00_ "/>
    <numFmt numFmtId="178" formatCode="#,##0.000"/>
    <numFmt numFmtId="179" formatCode="#,##0_ ;[Red]\-#,##0\ "/>
    <numFmt numFmtId="180" formatCode="#,##0.00_ "/>
    <numFmt numFmtId="181" formatCode="#,##0_);[Red]\(#,##0\)"/>
    <numFmt numFmtId="182" formatCode="#,##0.0_ "/>
  </numFmts>
  <fonts count="58">
    <font>
      <sz val="12"/>
      <name val="宋体"/>
      <charset val="134"/>
    </font>
    <font>
      <sz val="12"/>
      <name val="楷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sz val="11"/>
      <name val="楷体"/>
      <family val="3"/>
      <charset val="134"/>
    </font>
    <font>
      <b/>
      <sz val="11"/>
      <name val="黑体"/>
      <family val="3"/>
      <charset val="134"/>
    </font>
    <font>
      <sz val="11"/>
      <name val="仿宋"/>
      <family val="3"/>
      <charset val="134"/>
    </font>
    <font>
      <sz val="11"/>
      <color indexed="8"/>
      <name val="Times New Roman"/>
      <family val="1"/>
    </font>
    <font>
      <sz val="11"/>
      <name val="宋体"/>
      <charset val="134"/>
    </font>
    <font>
      <sz val="12"/>
      <name val="Times New Roman"/>
      <family val="1"/>
    </font>
    <font>
      <b/>
      <sz val="11"/>
      <color indexed="8"/>
      <name val="Times New Roman"/>
      <family val="1"/>
    </font>
    <font>
      <b/>
      <sz val="11"/>
      <name val="宋体"/>
      <charset val="134"/>
    </font>
    <font>
      <b/>
      <sz val="12"/>
      <name val="Times New Roman"/>
      <family val="1"/>
    </font>
    <font>
      <sz val="11"/>
      <name val="Helv"/>
      <family val="2"/>
    </font>
    <font>
      <sz val="10"/>
      <name val="Helv"/>
      <family val="2"/>
    </font>
    <font>
      <sz val="12"/>
      <name val="仿宋"/>
      <family val="3"/>
      <charset val="134"/>
    </font>
    <font>
      <sz val="10"/>
      <name val="楷体"/>
      <family val="3"/>
      <charset val="134"/>
    </font>
    <font>
      <sz val="10"/>
      <name val="黑体"/>
      <family val="3"/>
      <charset val="134"/>
    </font>
    <font>
      <sz val="11"/>
      <name val="Times New Roman"/>
      <family val="1"/>
    </font>
    <font>
      <sz val="11"/>
      <name val="黑体"/>
      <family val="3"/>
      <charset val="134"/>
    </font>
    <font>
      <b/>
      <sz val="11"/>
      <name val="Times New Roman"/>
      <family val="1"/>
    </font>
    <font>
      <sz val="14"/>
      <name val="仿宋_GB2312"/>
      <family val="3"/>
      <charset val="134"/>
    </font>
    <font>
      <sz val="14"/>
      <name val="楷体"/>
      <family val="3"/>
      <charset val="134"/>
    </font>
    <font>
      <sz val="14"/>
      <name val="黑体"/>
      <family val="3"/>
      <charset val="134"/>
    </font>
    <font>
      <b/>
      <sz val="12"/>
      <name val="黑体"/>
      <family val="3"/>
      <charset val="134"/>
    </font>
    <font>
      <b/>
      <sz val="11"/>
      <name val="仿宋"/>
      <family val="3"/>
      <charset val="134"/>
    </font>
    <font>
      <sz val="11"/>
      <name val="楷体_GB2312"/>
      <family val="3"/>
      <charset val="134"/>
    </font>
    <font>
      <b/>
      <sz val="20"/>
      <name val="宋体"/>
      <family val="3"/>
      <charset val="134"/>
    </font>
    <font>
      <sz val="11"/>
      <name val="仿宋_GB2312"/>
      <family val="3"/>
      <charset val="134"/>
    </font>
    <font>
      <b/>
      <sz val="18"/>
      <name val="宋体"/>
      <family val="3"/>
      <charset val="134"/>
    </font>
    <font>
      <sz val="16"/>
      <name val="黑体"/>
      <family val="3"/>
      <charset val="134"/>
    </font>
    <font>
      <b/>
      <sz val="24"/>
      <name val="华文中宋"/>
      <family val="3"/>
      <charset val="134"/>
    </font>
    <font>
      <b/>
      <sz val="16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20"/>
      <color indexed="8"/>
      <name val="仿宋"/>
      <family val="3"/>
      <charset val="134"/>
    </font>
    <font>
      <sz val="2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mediumGray">
        <fgColor indexed="9"/>
        <b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33" fillId="0" borderId="0" applyBorder="0"/>
    <xf numFmtId="0" fontId="52" fillId="0" borderId="0"/>
    <xf numFmtId="0" fontId="8" fillId="0" borderId="0"/>
    <xf numFmtId="0" fontId="34" fillId="0" borderId="0"/>
    <xf numFmtId="0" fontId="34" fillId="0" borderId="0"/>
  </cellStyleXfs>
  <cellXfs count="32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4" fillId="0" borderId="0" xfId="0" applyFont="1" applyFill="1" applyAlignment="1">
      <alignment horizontal="right"/>
    </xf>
    <xf numFmtId="3" fontId="5" fillId="0" borderId="1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vertical="center"/>
    </xf>
    <xf numFmtId="176" fontId="7" fillId="0" borderId="3" xfId="0" applyNumberFormat="1" applyFont="1" applyFill="1" applyBorder="1" applyAlignment="1" applyProtection="1">
      <alignment horizontal="right" vertical="center" wrapText="1"/>
    </xf>
    <xf numFmtId="177" fontId="7" fillId="0" borderId="2" xfId="0" applyNumberFormat="1" applyFont="1" applyFill="1" applyBorder="1" applyAlignment="1" applyProtection="1">
      <alignment horizontal="right" vertical="center" wrapText="1"/>
    </xf>
    <xf numFmtId="0" fontId="8" fillId="0" borderId="2" xfId="0" applyFont="1" applyFill="1" applyBorder="1" applyAlignment="1"/>
    <xf numFmtId="3" fontId="6" fillId="0" borderId="1" xfId="0" applyNumberFormat="1" applyFont="1" applyFill="1" applyBorder="1" applyAlignment="1" applyProtection="1">
      <alignment vertical="center"/>
    </xf>
    <xf numFmtId="177" fontId="7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Font="1" applyFill="1" applyBorder="1" applyAlignment="1"/>
    <xf numFmtId="176" fontId="7" fillId="0" borderId="4" xfId="0" applyNumberFormat="1" applyFont="1" applyFill="1" applyBorder="1" applyAlignment="1" applyProtection="1">
      <alignment horizontal="right" vertical="center" wrapText="1"/>
    </xf>
    <xf numFmtId="176" fontId="7" fillId="0" borderId="1" xfId="0" applyNumberFormat="1" applyFont="1" applyFill="1" applyBorder="1" applyAlignment="1" applyProtection="1">
      <alignment horizontal="right" vertical="center" wrapText="1"/>
    </xf>
    <xf numFmtId="0" fontId="8" fillId="0" borderId="5" xfId="0" applyFont="1" applyFill="1" applyBorder="1" applyAlignment="1"/>
    <xf numFmtId="3" fontId="8" fillId="0" borderId="1" xfId="0" applyNumberFormat="1" applyFont="1" applyFill="1" applyBorder="1" applyAlignment="1" applyProtection="1">
      <alignment vertical="center"/>
    </xf>
    <xf numFmtId="176" fontId="7" fillId="0" borderId="1" xfId="0" applyNumberFormat="1" applyFont="1" applyFill="1" applyBorder="1" applyAlignment="1" applyProtection="1">
      <alignment horizontal="right" vertical="center"/>
    </xf>
    <xf numFmtId="176" fontId="9" fillId="0" borderId="1" xfId="0" applyNumberFormat="1" applyFont="1" applyBorder="1">
      <alignment vertical="center"/>
    </xf>
    <xf numFmtId="176" fontId="10" fillId="0" borderId="1" xfId="0" applyNumberFormat="1" applyFont="1" applyFill="1" applyBorder="1" applyAlignment="1" applyProtection="1">
      <alignment horizontal="right" vertical="center"/>
    </xf>
    <xf numFmtId="176" fontId="10" fillId="0" borderId="1" xfId="0" applyNumberFormat="1" applyFont="1" applyFill="1" applyBorder="1" applyAlignment="1" applyProtection="1">
      <alignment horizontal="right" vertical="center" wrapText="1"/>
    </xf>
    <xf numFmtId="177" fontId="10" fillId="0" borderId="1" xfId="0" applyNumberFormat="1" applyFont="1" applyFill="1" applyBorder="1" applyAlignment="1" applyProtection="1">
      <alignment horizontal="right" vertical="center" wrapText="1"/>
    </xf>
    <xf numFmtId="0" fontId="11" fillId="0" borderId="5" xfId="0" applyFont="1" applyFill="1" applyBorder="1" applyAlignment="1"/>
    <xf numFmtId="3" fontId="11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>
      <alignment horizontal="right" wrapText="1"/>
    </xf>
    <xf numFmtId="3" fontId="6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/>
    <xf numFmtId="0" fontId="14" fillId="0" borderId="0" xfId="0" applyFont="1" applyFill="1" applyAlignment="1"/>
    <xf numFmtId="176" fontId="9" fillId="0" borderId="1" xfId="0" applyNumberFormat="1" applyFont="1" applyFill="1" applyBorder="1" applyAlignment="1">
      <alignment horizontal="right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/>
    <xf numFmtId="0" fontId="17" fillId="0" borderId="0" xfId="0" applyFont="1" applyFill="1" applyAlignment="1"/>
    <xf numFmtId="0" fontId="14" fillId="0" borderId="0" xfId="0" applyFont="1" applyFill="1" applyAlignment="1">
      <alignment vertical="center"/>
    </xf>
    <xf numFmtId="3" fontId="0" fillId="0" borderId="0" xfId="0" applyNumberFormat="1" applyFont="1" applyFill="1" applyAlignment="1" applyProtection="1"/>
    <xf numFmtId="3" fontId="4" fillId="0" borderId="0" xfId="0" applyNumberFormat="1" applyFont="1" applyFill="1" applyAlignment="1" applyProtection="1">
      <alignment horizontal="left"/>
    </xf>
    <xf numFmtId="3" fontId="4" fillId="0" borderId="0" xfId="0" applyNumberFormat="1" applyFont="1" applyFill="1" applyAlignment="1" applyProtection="1">
      <alignment horizontal="center" vertical="center"/>
    </xf>
    <xf numFmtId="3" fontId="4" fillId="0" borderId="0" xfId="0" applyNumberFormat="1" applyFont="1" applyFill="1" applyAlignment="1" applyProtection="1"/>
    <xf numFmtId="3" fontId="4" fillId="0" borderId="0" xfId="0" applyNumberFormat="1" applyFont="1" applyFill="1" applyBorder="1" applyAlignment="1" applyProtection="1">
      <alignment horizontal="right"/>
    </xf>
    <xf numFmtId="3" fontId="5" fillId="0" borderId="1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 applyProtection="1">
      <alignment horizontal="right" vertical="center" wrapText="1"/>
    </xf>
    <xf numFmtId="176" fontId="7" fillId="0" borderId="7" xfId="0" applyNumberFormat="1" applyFont="1" applyFill="1" applyBorder="1" applyAlignment="1" applyProtection="1">
      <alignment horizontal="right" vertical="center" wrapText="1"/>
    </xf>
    <xf numFmtId="0" fontId="8" fillId="0" borderId="1" xfId="0" applyFont="1" applyFill="1" applyBorder="1" applyAlignment="1">
      <alignment vertical="center"/>
    </xf>
    <xf numFmtId="176" fontId="7" fillId="0" borderId="8" xfId="0" applyNumberFormat="1" applyFont="1" applyFill="1" applyBorder="1" applyAlignment="1" applyProtection="1">
      <alignment horizontal="right" vertical="center" wrapText="1"/>
    </xf>
    <xf numFmtId="176" fontId="7" fillId="0" borderId="9" xfId="0" applyNumberFormat="1" applyFont="1" applyFill="1" applyBorder="1" applyAlignment="1" applyProtection="1">
      <alignment horizontal="right" vertical="center" wrapText="1"/>
    </xf>
    <xf numFmtId="176" fontId="7" fillId="0" borderId="10" xfId="0" applyNumberFormat="1" applyFont="1" applyFill="1" applyBorder="1" applyAlignment="1" applyProtection="1">
      <alignment horizontal="right" vertical="center" wrapText="1"/>
    </xf>
    <xf numFmtId="176" fontId="18" fillId="0" borderId="1" xfId="0" applyNumberFormat="1" applyFont="1" applyFill="1" applyBorder="1" applyAlignment="1">
      <alignment vertical="center" wrapText="1"/>
    </xf>
    <xf numFmtId="176" fontId="7" fillId="0" borderId="8" xfId="0" applyNumberFormat="1" applyFont="1" applyFill="1" applyBorder="1" applyAlignment="1" applyProtection="1">
      <alignment horizontal="right" vertical="center"/>
    </xf>
    <xf numFmtId="177" fontId="7" fillId="0" borderId="1" xfId="0" applyNumberFormat="1" applyFont="1" applyFill="1" applyBorder="1" applyAlignment="1" applyProtection="1">
      <alignment horizontal="right" vertical="center"/>
    </xf>
    <xf numFmtId="176" fontId="10" fillId="0" borderId="8" xfId="0" applyNumberFormat="1" applyFont="1" applyFill="1" applyBorder="1" applyAlignment="1" applyProtection="1">
      <alignment horizontal="right" vertical="center" wrapText="1"/>
    </xf>
    <xf numFmtId="0" fontId="11" fillId="0" borderId="1" xfId="0" applyFont="1" applyFill="1" applyBorder="1" applyAlignment="1">
      <alignment vertical="center"/>
    </xf>
    <xf numFmtId="3" fontId="8" fillId="0" borderId="1" xfId="0" applyNumberFormat="1" applyFont="1" applyFill="1" applyBorder="1" applyAlignment="1" applyProtection="1">
      <alignment horizontal="center" vertical="center"/>
    </xf>
    <xf numFmtId="1" fontId="6" fillId="0" borderId="11" xfId="1" applyNumberFormat="1" applyFont="1" applyFill="1" applyBorder="1" applyAlignment="1" applyProtection="1">
      <alignment vertical="center"/>
      <protection locked="0"/>
    </xf>
    <xf numFmtId="0" fontId="8" fillId="0" borderId="0" xfId="3" applyFill="1"/>
    <xf numFmtId="0" fontId="4" fillId="0" borderId="0" xfId="3" applyFont="1" applyFill="1"/>
    <xf numFmtId="0" fontId="19" fillId="0" borderId="0" xfId="3" applyFont="1" applyFill="1"/>
    <xf numFmtId="0" fontId="4" fillId="0" borderId="0" xfId="0" applyFont="1" applyFill="1" applyAlignment="1">
      <alignment horizontal="left"/>
    </xf>
    <xf numFmtId="176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176" fontId="18" fillId="0" borderId="1" xfId="0" applyNumberFormat="1" applyFont="1" applyFill="1" applyBorder="1" applyAlignment="1">
      <alignment horizontal="right" vertical="center" wrapText="1"/>
    </xf>
    <xf numFmtId="177" fontId="18" fillId="0" borderId="1" xfId="0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/>
    <xf numFmtId="0" fontId="6" fillId="0" borderId="1" xfId="0" applyFont="1" applyFill="1" applyBorder="1" applyAlignment="1">
      <alignment horizontal="left" vertical="center" wrapText="1" indent="3"/>
    </xf>
    <xf numFmtId="3" fontId="11" fillId="0" borderId="1" xfId="0" applyNumberFormat="1" applyFont="1" applyFill="1" applyBorder="1" applyAlignment="1" applyProtection="1">
      <alignment horizontal="left" vertical="center"/>
    </xf>
    <xf numFmtId="176" fontId="20" fillId="0" borderId="1" xfId="0" applyNumberFormat="1" applyFont="1" applyFill="1" applyBorder="1" applyAlignment="1" applyProtection="1">
      <alignment horizontal="right" vertical="center"/>
    </xf>
    <xf numFmtId="176" fontId="20" fillId="0" borderId="1" xfId="0" applyNumberFormat="1" applyFont="1" applyFill="1" applyBorder="1" applyAlignment="1">
      <alignment horizontal="right" vertical="center" wrapText="1"/>
    </xf>
    <xf numFmtId="177" fontId="20" fillId="0" borderId="1" xfId="0" applyNumberFormat="1" applyFont="1" applyFill="1" applyBorder="1" applyAlignment="1">
      <alignment horizontal="right" vertical="center" wrapText="1"/>
    </xf>
    <xf numFmtId="177" fontId="18" fillId="0" borderId="1" xfId="0" applyNumberFormat="1" applyFont="1" applyFill="1" applyBorder="1" applyAlignment="1"/>
    <xf numFmtId="176" fontId="20" fillId="0" borderId="1" xfId="0" applyNumberFormat="1" applyFont="1" applyFill="1" applyBorder="1" applyAlignment="1" applyProtection="1">
      <alignment horizontal="left" vertical="center"/>
    </xf>
    <xf numFmtId="176" fontId="18" fillId="0" borderId="1" xfId="0" applyNumberFormat="1" applyFont="1" applyFill="1" applyBorder="1" applyAlignment="1" applyProtection="1">
      <alignment horizontal="right" vertical="center"/>
    </xf>
    <xf numFmtId="0" fontId="18" fillId="0" borderId="1" xfId="0" applyNumberFormat="1" applyFont="1" applyFill="1" applyBorder="1" applyAlignment="1" applyProtection="1">
      <alignment horizontal="right" vertical="center"/>
    </xf>
    <xf numFmtId="176" fontId="18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left" vertical="center"/>
    </xf>
    <xf numFmtId="0" fontId="20" fillId="0" borderId="1" xfId="0" applyNumberFormat="1" applyFont="1" applyFill="1" applyBorder="1" applyAlignment="1" applyProtection="1">
      <alignment horizontal="right" vertical="center"/>
    </xf>
    <xf numFmtId="176" fontId="18" fillId="0" borderId="1" xfId="0" applyNumberFormat="1" applyFont="1" applyFill="1" applyBorder="1" applyAlignment="1" applyProtection="1">
      <alignment horizontal="center" vertical="center"/>
    </xf>
    <xf numFmtId="3" fontId="21" fillId="0" borderId="0" xfId="0" applyNumberFormat="1" applyFont="1" applyFill="1" applyAlignment="1" applyProtection="1">
      <alignment horizontal="right" vertical="center"/>
    </xf>
    <xf numFmtId="3" fontId="22" fillId="0" borderId="0" xfId="0" applyNumberFormat="1" applyFont="1" applyFill="1" applyAlignment="1" applyProtection="1">
      <alignment horizontal="right" vertical="center"/>
    </xf>
    <xf numFmtId="3" fontId="23" fillId="0" borderId="0" xfId="0" applyNumberFormat="1" applyFont="1" applyFill="1" applyAlignment="1" applyProtection="1">
      <alignment horizontal="right" vertical="center"/>
    </xf>
    <xf numFmtId="0" fontId="21" fillId="0" borderId="0" xfId="0" applyFont="1" applyFill="1" applyAlignment="1"/>
    <xf numFmtId="3" fontId="1" fillId="0" borderId="0" xfId="0" applyNumberFormat="1" applyFont="1" applyFill="1" applyAlignment="1" applyProtection="1">
      <alignment horizontal="right"/>
    </xf>
    <xf numFmtId="0" fontId="22" fillId="0" borderId="0" xfId="0" applyFont="1" applyFill="1" applyAlignment="1"/>
    <xf numFmtId="0" fontId="23" fillId="0" borderId="0" xfId="0" applyFont="1" applyFill="1" applyAlignment="1"/>
    <xf numFmtId="3" fontId="6" fillId="0" borderId="1" xfId="0" applyNumberFormat="1" applyFont="1" applyFill="1" applyBorder="1" applyAlignment="1" applyProtection="1">
      <alignment horizontal="left" vertical="center"/>
    </xf>
    <xf numFmtId="176" fontId="20" fillId="0" borderId="1" xfId="0" applyNumberFormat="1" applyFont="1" applyFill="1" applyBorder="1" applyAlignment="1" applyProtection="1">
      <alignment horizontal="right" vertical="center" wrapText="1"/>
    </xf>
    <xf numFmtId="177" fontId="20" fillId="0" borderId="1" xfId="0" applyNumberFormat="1" applyFont="1" applyFill="1" applyBorder="1" applyAlignment="1" applyProtection="1">
      <alignment horizontal="right" vertical="center" wrapText="1"/>
    </xf>
    <xf numFmtId="178" fontId="21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Border="1" applyAlignment="1" applyProtection="1">
      <alignment horizontal="right"/>
    </xf>
    <xf numFmtId="0" fontId="24" fillId="0" borderId="1" xfId="0" applyFont="1" applyFill="1" applyBorder="1" applyAlignment="1">
      <alignment horizontal="center" vertical="center"/>
    </xf>
    <xf numFmtId="3" fontId="2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7" fontId="0" fillId="0" borderId="1" xfId="0" applyNumberFormat="1" applyFont="1" applyFill="1" applyBorder="1" applyAlignment="1"/>
    <xf numFmtId="3" fontId="1" fillId="0" borderId="0" xfId="0" applyNumberFormat="1" applyFont="1" applyFill="1" applyAlignment="1" applyProtection="1">
      <alignment horizontal="right" vertical="center"/>
    </xf>
    <xf numFmtId="177" fontId="18" fillId="0" borderId="1" xfId="0" applyNumberFormat="1" applyFont="1" applyFill="1" applyBorder="1" applyAlignment="1" applyProtection="1">
      <alignment horizontal="right" vertical="center" wrapText="1"/>
    </xf>
    <xf numFmtId="176" fontId="18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 applyAlignment="1"/>
    <xf numFmtId="0" fontId="0" fillId="0" borderId="0" xfId="0" applyBorder="1" applyAlignment="1">
      <alignment vertical="center"/>
    </xf>
    <xf numFmtId="0" fontId="8" fillId="0" borderId="0" xfId="3" applyFill="1" applyBorder="1" applyAlignment="1">
      <alignment vertical="center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5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right" vertical="center" wrapText="1"/>
    </xf>
    <xf numFmtId="3" fontId="11" fillId="0" borderId="1" xfId="0" applyNumberFormat="1" applyFont="1" applyFill="1" applyBorder="1" applyAlignment="1">
      <alignment vertical="center"/>
    </xf>
    <xf numFmtId="177" fontId="10" fillId="0" borderId="1" xfId="0" applyNumberFormat="1" applyFont="1" applyFill="1" applyBorder="1" applyAlignment="1">
      <alignment horizontal="right" vertical="center" wrapText="1"/>
    </xf>
    <xf numFmtId="3" fontId="11" fillId="0" borderId="1" xfId="0" applyNumberFormat="1" applyFont="1" applyFill="1" applyBorder="1" applyAlignment="1">
      <alignment horizontal="center" vertical="center"/>
    </xf>
    <xf numFmtId="176" fontId="20" fillId="0" borderId="12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right" vertical="center" wrapText="1"/>
    </xf>
    <xf numFmtId="3" fontId="6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/>
    <xf numFmtId="0" fontId="8" fillId="0" borderId="0" xfId="0" applyFont="1" applyFill="1" applyAlignment="1"/>
    <xf numFmtId="0" fontId="5" fillId="0" borderId="0" xfId="0" applyFont="1" applyFill="1" applyAlignment="1"/>
    <xf numFmtId="0" fontId="1" fillId="0" borderId="0" xfId="0" applyFont="1" applyFill="1" applyAlignment="1">
      <alignment horizontal="right"/>
    </xf>
    <xf numFmtId="3" fontId="6" fillId="0" borderId="2" xfId="0" applyNumberFormat="1" applyFont="1" applyFill="1" applyBorder="1" applyAlignment="1">
      <alignment horizontal="left" vertical="center"/>
    </xf>
    <xf numFmtId="3" fontId="5" fillId="0" borderId="5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 applyProtection="1">
      <alignment vertical="center" wrapText="1"/>
    </xf>
    <xf numFmtId="177" fontId="7" fillId="0" borderId="1" xfId="0" applyNumberFormat="1" applyFont="1" applyFill="1" applyBorder="1" applyAlignment="1">
      <alignment horizontal="right" vertical="center" wrapText="1"/>
    </xf>
    <xf numFmtId="176" fontId="18" fillId="0" borderId="0" xfId="0" applyNumberFormat="1" applyFont="1" applyFill="1" applyAlignment="1">
      <alignment wrapText="1"/>
    </xf>
    <xf numFmtId="0" fontId="5" fillId="0" borderId="1" xfId="0" applyFont="1" applyFill="1" applyBorder="1" applyAlignment="1"/>
    <xf numFmtId="0" fontId="0" fillId="0" borderId="0" xfId="0" applyAlignment="1">
      <alignment vertical="center"/>
    </xf>
    <xf numFmtId="0" fontId="8" fillId="0" borderId="0" xfId="3" applyFill="1" applyAlignment="1">
      <alignment vertical="center"/>
    </xf>
    <xf numFmtId="0" fontId="0" fillId="0" borderId="0" xfId="0" applyAlignment="1"/>
    <xf numFmtId="0" fontId="5" fillId="0" borderId="1" xfId="4" applyNumberFormat="1" applyFont="1" applyFill="1" applyBorder="1" applyAlignment="1" applyProtection="1">
      <alignment horizontal="center" vertical="center"/>
    </xf>
    <xf numFmtId="0" fontId="5" fillId="0" borderId="1" xfId="4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Fill="1" applyAlignment="1">
      <alignment vertical="center"/>
    </xf>
    <xf numFmtId="0" fontId="4" fillId="0" borderId="0" xfId="4" applyNumberFormat="1" applyFont="1" applyFill="1" applyBorder="1" applyAlignment="1" applyProtection="1">
      <alignment horizontal="right" vertical="center"/>
    </xf>
    <xf numFmtId="0" fontId="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0" fillId="0" borderId="0" xfId="0" applyFont="1" applyFill="1" applyAlignment="1" applyProtection="1">
      <protection locked="0"/>
    </xf>
    <xf numFmtId="0" fontId="4" fillId="0" borderId="0" xfId="0" applyFont="1" applyFill="1" applyAlignment="1" applyProtection="1">
      <alignment horizontal="left" wrapText="1"/>
      <protection locked="0"/>
    </xf>
    <xf numFmtId="0" fontId="4" fillId="0" borderId="0" xfId="0" applyFont="1" applyFill="1" applyAlignment="1" applyProtection="1">
      <alignment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Fill="1" applyAlignment="1"/>
    <xf numFmtId="0" fontId="8" fillId="0" borderId="0" xfId="0" applyFont="1" applyFill="1" applyAlignment="1">
      <alignment horizontal="left"/>
    </xf>
    <xf numFmtId="0" fontId="4" fillId="0" borderId="0" xfId="0" applyFont="1" applyFill="1" applyAlignment="1">
      <alignment horizontal="right" vertical="center"/>
    </xf>
    <xf numFmtId="180" fontId="7" fillId="0" borderId="1" xfId="0" applyNumberFormat="1" applyFont="1" applyFill="1" applyBorder="1" applyAlignment="1">
      <alignment horizontal="right" vertical="center" wrapText="1"/>
    </xf>
    <xf numFmtId="179" fontId="8" fillId="0" borderId="1" xfId="0" applyNumberFormat="1" applyFont="1" applyFill="1" applyBorder="1" applyAlignment="1" applyProtection="1">
      <alignment vertical="center"/>
      <protection locked="0"/>
    </xf>
    <xf numFmtId="179" fontId="8" fillId="0" borderId="1" xfId="0" applyNumberFormat="1" applyFont="1" applyFill="1" applyBorder="1" applyAlignment="1" applyProtection="1">
      <alignment vertical="center" wrapText="1"/>
      <protection locked="0"/>
    </xf>
    <xf numFmtId="17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Fill="1" applyAlignment="1">
      <alignment horizontal="center"/>
    </xf>
    <xf numFmtId="1" fontId="6" fillId="0" borderId="1" xfId="0" applyNumberFormat="1" applyFont="1" applyFill="1" applyBorder="1" applyAlignment="1">
      <alignment vertical="center"/>
    </xf>
    <xf numFmtId="1" fontId="28" fillId="0" borderId="1" xfId="0" applyNumberFormat="1" applyFont="1" applyFill="1" applyBorder="1" applyAlignment="1">
      <alignment horizontal="left" vertical="center"/>
    </xf>
    <xf numFmtId="180" fontId="11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/>
    <xf numFmtId="179" fontId="5" fillId="0" borderId="2" xfId="0" applyNumberFormat="1" applyFont="1" applyFill="1" applyBorder="1" applyAlignment="1" applyProtection="1">
      <alignment vertical="center"/>
      <protection locked="0"/>
    </xf>
    <xf numFmtId="179" fontId="8" fillId="0" borderId="2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0" fillId="0" borderId="0" xfId="0" applyFont="1" applyFill="1" applyAlignment="1"/>
    <xf numFmtId="179" fontId="24" fillId="0" borderId="1" xfId="0" applyNumberFormat="1" applyFont="1" applyFill="1" applyBorder="1" applyAlignment="1" applyProtection="1">
      <alignment vertical="center"/>
      <protection locked="0"/>
    </xf>
    <xf numFmtId="181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181" fontId="7" fillId="0" borderId="1" xfId="0" applyNumberFormat="1" applyFont="1" applyFill="1" applyBorder="1" applyAlignment="1">
      <alignment horizontal="right" vertical="center" wrapText="1"/>
    </xf>
    <xf numFmtId="181" fontId="10" fillId="0" borderId="1" xfId="0" applyNumberFormat="1" applyFont="1" applyFill="1" applyBorder="1" applyAlignment="1">
      <alignment horizontal="right" vertical="center" wrapText="1"/>
    </xf>
    <xf numFmtId="176" fontId="36" fillId="0" borderId="1" xfId="0" applyNumberFormat="1" applyFont="1" applyFill="1" applyBorder="1" applyAlignment="1">
      <alignment horizontal="right" vertical="center" wrapText="1"/>
    </xf>
    <xf numFmtId="176" fontId="37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/>
    </xf>
    <xf numFmtId="181" fontId="5" fillId="0" borderId="1" xfId="4" applyNumberFormat="1" applyFont="1" applyFill="1" applyBorder="1" applyAlignment="1" applyProtection="1">
      <alignment vertical="center" wrapText="1"/>
    </xf>
    <xf numFmtId="181" fontId="18" fillId="0" borderId="1" xfId="0" applyNumberFormat="1" applyFont="1" applyFill="1" applyBorder="1" applyAlignment="1" applyProtection="1">
      <alignment horizontal="right" vertical="center" wrapText="1"/>
    </xf>
    <xf numFmtId="181" fontId="6" fillId="0" borderId="1" xfId="0" applyNumberFormat="1" applyFont="1" applyFill="1" applyBorder="1" applyAlignment="1">
      <alignment vertical="center"/>
    </xf>
    <xf numFmtId="181" fontId="0" fillId="0" borderId="1" xfId="0" applyNumberFormat="1" applyFont="1" applyFill="1" applyBorder="1" applyAlignment="1"/>
    <xf numFmtId="181" fontId="39" fillId="0" borderId="1" xfId="0" applyNumberFormat="1" applyFont="1" applyFill="1" applyBorder="1" applyAlignment="1"/>
    <xf numFmtId="176" fontId="40" fillId="0" borderId="1" xfId="0" applyNumberFormat="1" applyFont="1" applyFill="1" applyBorder="1" applyAlignment="1" applyProtection="1">
      <protection locked="0"/>
    </xf>
    <xf numFmtId="180" fontId="2" fillId="0" borderId="1" xfId="0" applyNumberFormat="1" applyFont="1" applyFill="1" applyBorder="1" applyAlignment="1" applyProtection="1">
      <protection locked="0"/>
    </xf>
    <xf numFmtId="179" fontId="6" fillId="0" borderId="1" xfId="0" applyNumberFormat="1" applyFont="1" applyFill="1" applyBorder="1" applyAlignment="1" applyProtection="1">
      <alignment horizontal="left" vertical="center" indent="3"/>
      <protection locked="0"/>
    </xf>
    <xf numFmtId="0" fontId="53" fillId="0" borderId="1" xfId="5" applyNumberFormat="1" applyFont="1" applyFill="1" applyBorder="1" applyAlignment="1" applyProtection="1">
      <alignment horizontal="center" vertical="center"/>
    </xf>
    <xf numFmtId="0" fontId="25" fillId="2" borderId="1" xfId="0" applyNumberFormat="1" applyFont="1" applyFill="1" applyBorder="1" applyAlignment="1" applyProtection="1">
      <alignment vertical="center"/>
    </xf>
    <xf numFmtId="0" fontId="6" fillId="2" borderId="1" xfId="0" applyNumberFormat="1" applyFont="1" applyFill="1" applyBorder="1" applyAlignment="1" applyProtection="1">
      <alignment vertical="center"/>
    </xf>
    <xf numFmtId="180" fontId="7" fillId="0" borderId="2" xfId="0" applyNumberFormat="1" applyFont="1" applyFill="1" applyBorder="1" applyAlignment="1">
      <alignment horizontal="right" vertical="center" wrapText="1"/>
    </xf>
    <xf numFmtId="0" fontId="43" fillId="0" borderId="1" xfId="0" applyFont="1" applyFill="1" applyBorder="1" applyAlignment="1"/>
    <xf numFmtId="0" fontId="43" fillId="0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horizontal="right" vertical="center"/>
    </xf>
    <xf numFmtId="0" fontId="21" fillId="0" borderId="0" xfId="0" applyFont="1" applyFill="1" applyAlignment="1">
      <alignment horizontal="right"/>
    </xf>
    <xf numFmtId="0" fontId="21" fillId="0" borderId="1" xfId="0" applyFont="1" applyFill="1" applyBorder="1" applyAlignment="1">
      <alignment horizontal="right"/>
    </xf>
    <xf numFmtId="0" fontId="21" fillId="0" borderId="1" xfId="0" applyFont="1" applyFill="1" applyBorder="1" applyAlignment="1"/>
    <xf numFmtId="0" fontId="6" fillId="0" borderId="1" xfId="0" applyFont="1" applyFill="1" applyBorder="1" applyAlignment="1"/>
    <xf numFmtId="3" fontId="25" fillId="0" borderId="1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179" fontId="25" fillId="0" borderId="1" xfId="0" applyNumberFormat="1" applyFont="1" applyFill="1" applyBorder="1" applyAlignment="1" applyProtection="1">
      <alignment horizontal="left" vertical="center"/>
      <protection locked="0"/>
    </xf>
    <xf numFmtId="179" fontId="6" fillId="0" borderId="1" xfId="0" applyNumberFormat="1" applyFont="1" applyFill="1" applyBorder="1" applyAlignment="1" applyProtection="1">
      <alignment horizontal="left" vertical="center"/>
      <protection locked="0"/>
    </xf>
    <xf numFmtId="0" fontId="6" fillId="3" borderId="13" xfId="0" applyNumberFormat="1" applyFont="1" applyFill="1" applyBorder="1" applyAlignment="1" applyProtection="1">
      <alignment horizontal="left" vertical="center" wrapText="1"/>
    </xf>
    <xf numFmtId="17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179" fontId="25" fillId="0" borderId="2" xfId="0" applyNumberFormat="1" applyFont="1" applyFill="1" applyBorder="1" applyAlignment="1" applyProtection="1">
      <alignment horizontal="left" vertical="center"/>
      <protection locked="0"/>
    </xf>
    <xf numFmtId="0" fontId="49" fillId="0" borderId="0" xfId="0" applyFont="1" applyFill="1" applyAlignment="1">
      <alignment vertical="center"/>
    </xf>
    <xf numFmtId="176" fontId="10" fillId="0" borderId="2" xfId="0" applyNumberFormat="1" applyFont="1" applyFill="1" applyBorder="1" applyAlignment="1">
      <alignment horizontal="right" vertical="center" wrapText="1"/>
    </xf>
    <xf numFmtId="176" fontId="7" fillId="0" borderId="2" xfId="0" applyNumberFormat="1" applyFont="1" applyFill="1" applyBorder="1" applyAlignment="1">
      <alignment horizontal="right" vertical="center" wrapText="1"/>
    </xf>
    <xf numFmtId="182" fontId="37" fillId="0" borderId="1" xfId="0" applyNumberFormat="1" applyFont="1" applyFill="1" applyBorder="1" applyAlignment="1">
      <alignment horizontal="right" vertical="center" wrapText="1"/>
    </xf>
    <xf numFmtId="0" fontId="25" fillId="3" borderId="13" xfId="0" applyNumberFormat="1" applyFont="1" applyFill="1" applyBorder="1" applyAlignment="1" applyProtection="1">
      <alignment horizontal="left" vertical="center"/>
    </xf>
    <xf numFmtId="176" fontId="18" fillId="3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3" fontId="38" fillId="3" borderId="1" xfId="0" applyNumberFormat="1" applyFont="1" applyFill="1" applyBorder="1" applyAlignment="1" applyProtection="1">
      <alignment horizontal="right" vertical="center"/>
    </xf>
    <xf numFmtId="0" fontId="6" fillId="3" borderId="13" xfId="0" applyNumberFormat="1" applyFont="1" applyFill="1" applyBorder="1" applyAlignment="1" applyProtection="1">
      <alignment horizontal="left" vertical="center"/>
    </xf>
    <xf numFmtId="3" fontId="38" fillId="3" borderId="5" xfId="0" applyNumberFormat="1" applyFont="1" applyFill="1" applyBorder="1" applyAlignment="1" applyProtection="1">
      <alignment horizontal="right" vertical="center"/>
    </xf>
    <xf numFmtId="3" fontId="38" fillId="3" borderId="2" xfId="0" applyNumberFormat="1" applyFont="1" applyFill="1" applyBorder="1" applyAlignment="1" applyProtection="1">
      <alignment horizontal="right" vertical="center"/>
    </xf>
    <xf numFmtId="0" fontId="6" fillId="3" borderId="13" xfId="0" applyNumberFormat="1" applyFont="1" applyFill="1" applyBorder="1" applyAlignment="1" applyProtection="1">
      <alignment vertical="center"/>
    </xf>
    <xf numFmtId="0" fontId="4" fillId="3" borderId="0" xfId="4" applyNumberFormat="1" applyFont="1" applyFill="1" applyBorder="1" applyAlignment="1" applyProtection="1">
      <alignment vertical="center"/>
    </xf>
    <xf numFmtId="0" fontId="5" fillId="3" borderId="1" xfId="4" applyNumberFormat="1" applyFont="1" applyFill="1" applyBorder="1" applyAlignment="1" applyProtection="1">
      <alignment horizontal="center" vertical="center"/>
    </xf>
    <xf numFmtId="0" fontId="25" fillId="3" borderId="1" xfId="0" applyNumberFormat="1" applyFont="1" applyFill="1" applyBorder="1" applyAlignment="1" applyProtection="1">
      <alignment horizontal="left" vertical="center"/>
    </xf>
    <xf numFmtId="0" fontId="6" fillId="3" borderId="1" xfId="0" applyNumberFormat="1" applyFont="1" applyFill="1" applyBorder="1" applyAlignment="1" applyProtection="1">
      <alignment horizontal="left" vertical="center"/>
    </xf>
    <xf numFmtId="0" fontId="6" fillId="3" borderId="1" xfId="0" applyNumberFormat="1" applyFont="1" applyFill="1" applyBorder="1" applyAlignment="1" applyProtection="1">
      <alignment vertical="center"/>
    </xf>
    <xf numFmtId="0" fontId="0" fillId="3" borderId="1" xfId="0" applyFont="1" applyFill="1" applyBorder="1" applyAlignment="1"/>
    <xf numFmtId="0" fontId="0" fillId="3" borderId="0" xfId="0" applyFont="1" applyFill="1" applyAlignment="1"/>
    <xf numFmtId="0" fontId="4" fillId="3" borderId="0" xfId="0" applyFont="1" applyFill="1" applyAlignment="1">
      <alignment horizontal="left"/>
    </xf>
    <xf numFmtId="0" fontId="4" fillId="3" borderId="0" xfId="3" applyFont="1" applyFill="1"/>
    <xf numFmtId="0" fontId="25" fillId="4" borderId="1" xfId="0" applyNumberFormat="1" applyFont="1" applyFill="1" applyBorder="1" applyAlignment="1" applyProtection="1">
      <alignment horizontal="center" vertical="center"/>
    </xf>
    <xf numFmtId="0" fontId="25" fillId="4" borderId="1" xfId="0" applyNumberFormat="1" applyFont="1" applyFill="1" applyBorder="1" applyAlignment="1" applyProtection="1">
      <alignment vertical="center"/>
    </xf>
    <xf numFmtId="3" fontId="38" fillId="4" borderId="1" xfId="0" applyNumberFormat="1" applyFont="1" applyFill="1" applyBorder="1" applyAlignment="1" applyProtection="1">
      <alignment horizontal="right" vertical="center"/>
    </xf>
    <xf numFmtId="0" fontId="6" fillId="4" borderId="1" xfId="0" applyNumberFormat="1" applyFont="1" applyFill="1" applyBorder="1" applyAlignment="1" applyProtection="1">
      <alignment vertical="center"/>
    </xf>
    <xf numFmtId="3" fontId="38" fillId="5" borderId="1" xfId="0" applyNumberFormat="1" applyFont="1" applyFill="1" applyBorder="1" applyAlignment="1" applyProtection="1">
      <alignment horizontal="right" vertical="center"/>
    </xf>
    <xf numFmtId="3" fontId="38" fillId="5" borderId="5" xfId="0" applyNumberFormat="1" applyFont="1" applyFill="1" applyBorder="1" applyAlignment="1" applyProtection="1">
      <alignment horizontal="right" vertical="center"/>
    </xf>
    <xf numFmtId="0" fontId="6" fillId="4" borderId="13" xfId="0" applyNumberFormat="1" applyFont="1" applyFill="1" applyBorder="1" applyAlignment="1" applyProtection="1">
      <alignment vertical="center"/>
    </xf>
    <xf numFmtId="3" fontId="38" fillId="5" borderId="2" xfId="0" applyNumberFormat="1" applyFont="1" applyFill="1" applyBorder="1" applyAlignment="1" applyProtection="1">
      <alignment horizontal="right" vertical="center"/>
    </xf>
    <xf numFmtId="0" fontId="8" fillId="3" borderId="0" xfId="3" applyFill="1"/>
    <xf numFmtId="0" fontId="4" fillId="3" borderId="0" xfId="4" applyNumberFormat="1" applyFont="1" applyFill="1" applyBorder="1" applyAlignment="1" applyProtection="1"/>
    <xf numFmtId="0" fontId="0" fillId="3" borderId="0" xfId="0" applyFill="1" applyAlignment="1"/>
    <xf numFmtId="0" fontId="4" fillId="3" borderId="0" xfId="0" applyFont="1" applyFill="1" applyAlignment="1">
      <alignment horizontal="right"/>
    </xf>
    <xf numFmtId="0" fontId="5" fillId="3" borderId="1" xfId="4" applyNumberFormat="1" applyFont="1" applyFill="1" applyBorder="1" applyAlignment="1" applyProtection="1">
      <alignment horizontal="center" vertical="center" wrapText="1"/>
    </xf>
    <xf numFmtId="181" fontId="20" fillId="3" borderId="1" xfId="0" applyNumberFormat="1" applyFont="1" applyFill="1" applyBorder="1" applyAlignment="1" applyProtection="1">
      <alignment horizontal="right" vertical="center" wrapText="1"/>
    </xf>
    <xf numFmtId="0" fontId="0" fillId="3" borderId="1" xfId="0" applyFill="1" applyBorder="1" applyAlignment="1">
      <alignment vertical="center" wrapText="1"/>
    </xf>
    <xf numFmtId="181" fontId="18" fillId="3" borderId="1" xfId="0" applyNumberFormat="1" applyFont="1" applyFill="1" applyBorder="1" applyAlignment="1" applyProtection="1">
      <alignment horizontal="right" vertical="center" wrapText="1"/>
    </xf>
    <xf numFmtId="0" fontId="0" fillId="3" borderId="1" xfId="0" applyFill="1" applyBorder="1">
      <alignment vertical="center"/>
    </xf>
    <xf numFmtId="181" fontId="0" fillId="3" borderId="1" xfId="0" applyNumberFormat="1" applyFont="1" applyFill="1" applyBorder="1" applyAlignment="1"/>
    <xf numFmtId="181" fontId="39" fillId="3" borderId="1" xfId="0" applyNumberFormat="1" applyFont="1" applyFill="1" applyBorder="1" applyAlignment="1"/>
    <xf numFmtId="0" fontId="0" fillId="3" borderId="0" xfId="0" applyFill="1">
      <alignment vertical="center"/>
    </xf>
    <xf numFmtId="0" fontId="4" fillId="3" borderId="0" xfId="0" applyFont="1" applyFill="1" applyAlignment="1"/>
    <xf numFmtId="0" fontId="4" fillId="3" borderId="0" xfId="0" applyNumberFormat="1" applyFont="1" applyFill="1" applyAlignment="1" applyProtection="1">
      <alignment vertical="center"/>
    </xf>
    <xf numFmtId="0" fontId="4" fillId="3" borderId="0" xfId="0" applyNumberFormat="1" applyFont="1" applyFill="1" applyAlignment="1" applyProtection="1">
      <alignment horizontal="right" vertical="center"/>
    </xf>
    <xf numFmtId="0" fontId="1" fillId="3" borderId="0" xfId="0" applyFont="1" applyFill="1" applyAlignment="1"/>
    <xf numFmtId="0" fontId="41" fillId="3" borderId="1" xfId="0" applyNumberFormat="1" applyFont="1" applyFill="1" applyBorder="1" applyAlignment="1" applyProtection="1">
      <alignment horizontal="center" vertical="center"/>
    </xf>
    <xf numFmtId="0" fontId="38" fillId="3" borderId="1" xfId="0" applyNumberFormat="1" applyFont="1" applyFill="1" applyBorder="1" applyAlignment="1" applyProtection="1">
      <alignment horizontal="right" vertical="center"/>
    </xf>
    <xf numFmtId="0" fontId="0" fillId="3" borderId="1" xfId="0" applyFill="1" applyBorder="1" applyAlignment="1"/>
    <xf numFmtId="176" fontId="50" fillId="0" borderId="1" xfId="0" applyNumberFormat="1" applyFont="1" applyFill="1" applyBorder="1" applyAlignment="1">
      <alignment horizontal="right" vertical="center" wrapText="1"/>
    </xf>
    <xf numFmtId="176" fontId="20" fillId="0" borderId="1" xfId="0" applyNumberFormat="1" applyFont="1" applyFill="1" applyBorder="1" applyAlignment="1" applyProtection="1">
      <alignment vertical="center" wrapText="1"/>
    </xf>
    <xf numFmtId="176" fontId="25" fillId="0" borderId="1" xfId="0" applyNumberFormat="1" applyFont="1" applyFill="1" applyBorder="1" applyAlignment="1" applyProtection="1">
      <alignment vertical="center" wrapText="1"/>
    </xf>
    <xf numFmtId="177" fontId="25" fillId="0" borderId="1" xfId="0" applyNumberFormat="1" applyFont="1" applyFill="1" applyBorder="1" applyAlignment="1" applyProtection="1">
      <alignment horizontal="right" vertical="center" wrapText="1"/>
    </xf>
    <xf numFmtId="3" fontId="5" fillId="3" borderId="1" xfId="0" applyNumberFormat="1" applyFont="1" applyFill="1" applyBorder="1" applyAlignment="1">
      <alignment horizontal="center" vertical="center"/>
    </xf>
    <xf numFmtId="3" fontId="5" fillId="3" borderId="1" xfId="0" applyNumberFormat="1" applyFont="1" applyFill="1" applyBorder="1" applyAlignment="1">
      <alignment horizontal="center" vertical="center" wrapText="1"/>
    </xf>
    <xf numFmtId="0" fontId="25" fillId="3" borderId="1" xfId="0" applyNumberFormat="1" applyFont="1" applyFill="1" applyBorder="1" applyAlignment="1" applyProtection="1">
      <alignment vertical="center"/>
    </xf>
    <xf numFmtId="176" fontId="18" fillId="3" borderId="2" xfId="0" applyNumberFormat="1" applyFont="1" applyFill="1" applyBorder="1" applyAlignment="1" applyProtection="1">
      <alignment horizontal="right" vertical="center" wrapText="1"/>
    </xf>
    <xf numFmtId="177" fontId="18" fillId="3" borderId="2" xfId="0" applyNumberFormat="1" applyFont="1" applyFill="1" applyBorder="1" applyAlignment="1" applyProtection="1">
      <alignment horizontal="right" vertical="center" wrapText="1"/>
    </xf>
    <xf numFmtId="176" fontId="18" fillId="3" borderId="1" xfId="0" applyNumberFormat="1" applyFont="1" applyFill="1" applyBorder="1" applyAlignment="1" applyProtection="1">
      <alignment horizontal="right" vertical="center" wrapText="1"/>
    </xf>
    <xf numFmtId="176" fontId="20" fillId="3" borderId="1" xfId="0" applyNumberFormat="1" applyFont="1" applyFill="1" applyBorder="1" applyAlignment="1" applyProtection="1">
      <alignment horizontal="right" vertical="center" wrapText="1"/>
    </xf>
    <xf numFmtId="177" fontId="20" fillId="3" borderId="2" xfId="0" applyNumberFormat="1" applyFont="1" applyFill="1" applyBorder="1" applyAlignment="1" applyProtection="1">
      <alignment horizontal="right" vertical="center" wrapText="1"/>
    </xf>
    <xf numFmtId="0" fontId="25" fillId="3" borderId="13" xfId="0" applyNumberFormat="1" applyFont="1" applyFill="1" applyBorder="1" applyAlignment="1" applyProtection="1">
      <alignment vertical="center"/>
    </xf>
    <xf numFmtId="3" fontId="6" fillId="3" borderId="2" xfId="0" applyNumberFormat="1" applyFont="1" applyFill="1" applyBorder="1" applyAlignment="1">
      <alignment horizontal="left" vertical="center"/>
    </xf>
    <xf numFmtId="3" fontId="11" fillId="3" borderId="2" xfId="0" applyNumberFormat="1" applyFont="1" applyFill="1" applyBorder="1" applyAlignment="1">
      <alignment horizontal="left" vertical="center"/>
    </xf>
    <xf numFmtId="176" fontId="18" fillId="3" borderId="2" xfId="0" applyNumberFormat="1" applyFont="1" applyFill="1" applyBorder="1" applyAlignment="1">
      <alignment horizontal="right" vertical="center" wrapText="1"/>
    </xf>
    <xf numFmtId="176" fontId="7" fillId="3" borderId="1" xfId="0" applyNumberFormat="1" applyFont="1" applyFill="1" applyBorder="1" applyAlignment="1">
      <alignment horizontal="right" vertical="center" wrapText="1"/>
    </xf>
    <xf numFmtId="3" fontId="11" fillId="3" borderId="1" xfId="0" applyNumberFormat="1" applyFont="1" applyFill="1" applyBorder="1" applyAlignment="1">
      <alignment horizontal="center" vertical="center"/>
    </xf>
    <xf numFmtId="176" fontId="20" fillId="3" borderId="1" xfId="0" applyNumberFormat="1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right" vertical="center" wrapText="1"/>
    </xf>
    <xf numFmtId="177" fontId="20" fillId="3" borderId="1" xfId="0" applyNumberFormat="1" applyFont="1" applyFill="1" applyBorder="1" applyAlignment="1" applyProtection="1">
      <alignment horizontal="right" vertical="center" wrapText="1"/>
    </xf>
    <xf numFmtId="3" fontId="6" fillId="3" borderId="1" xfId="0" applyNumberFormat="1" applyFont="1" applyFill="1" applyBorder="1" applyAlignment="1">
      <alignment horizontal="center" vertical="center"/>
    </xf>
    <xf numFmtId="176" fontId="18" fillId="3" borderId="1" xfId="0" applyNumberFormat="1" applyFont="1" applyFill="1" applyBorder="1" applyAlignment="1">
      <alignment horizontal="left" vertical="center" wrapText="1"/>
    </xf>
    <xf numFmtId="176" fontId="20" fillId="3" borderId="1" xfId="0" applyNumberFormat="1" applyFont="1" applyFill="1" applyBorder="1" applyAlignment="1">
      <alignment horizontal="right" vertical="center" wrapText="1"/>
    </xf>
    <xf numFmtId="1" fontId="6" fillId="3" borderId="11" xfId="1" applyNumberFormat="1" applyFont="1" applyFill="1" applyBorder="1" applyAlignment="1" applyProtection="1">
      <alignment vertical="center"/>
      <protection locked="0"/>
    </xf>
    <xf numFmtId="0" fontId="8" fillId="3" borderId="0" xfId="0" applyFont="1" applyFill="1" applyAlignment="1"/>
    <xf numFmtId="176" fontId="15" fillId="0" borderId="1" xfId="0" applyNumberFormat="1" applyFont="1" applyFill="1" applyBorder="1" applyAlignment="1" applyProtection="1">
      <alignment vertical="center" wrapText="1"/>
    </xf>
    <xf numFmtId="176" fontId="51" fillId="0" borderId="1" xfId="0" applyNumberFormat="1" applyFont="1" applyFill="1" applyBorder="1" applyAlignment="1" applyProtection="1">
      <alignment vertical="center" wrapText="1"/>
    </xf>
    <xf numFmtId="3" fontId="6" fillId="3" borderId="1" xfId="0" applyNumberFormat="1" applyFont="1" applyFill="1" applyBorder="1" applyAlignment="1">
      <alignment horizontal="left" vertical="center" indent="2"/>
    </xf>
    <xf numFmtId="0" fontId="41" fillId="4" borderId="1" xfId="0" applyNumberFormat="1" applyFont="1" applyFill="1" applyBorder="1" applyAlignment="1" applyProtection="1">
      <alignment horizontal="center" vertical="center"/>
    </xf>
    <xf numFmtId="3" fontId="42" fillId="4" borderId="1" xfId="0" applyNumberFormat="1" applyFont="1" applyFill="1" applyBorder="1" applyAlignment="1" applyProtection="1">
      <alignment horizontal="right" vertical="center"/>
    </xf>
    <xf numFmtId="3" fontId="42" fillId="5" borderId="1" xfId="0" applyNumberFormat="1" applyFont="1" applyFill="1" applyBorder="1" applyAlignment="1" applyProtection="1">
      <alignment horizontal="right" vertical="center"/>
    </xf>
    <xf numFmtId="0" fontId="42" fillId="4" borderId="1" xfId="0" applyNumberFormat="1" applyFont="1" applyFill="1" applyBorder="1" applyAlignment="1" applyProtection="1">
      <alignment horizontal="right" vertical="center"/>
    </xf>
    <xf numFmtId="0" fontId="0" fillId="4" borderId="1" xfId="0" applyNumberFormat="1" applyFont="1" applyFill="1" applyBorder="1" applyAlignment="1" applyProtection="1"/>
    <xf numFmtId="0" fontId="45" fillId="3" borderId="1" xfId="0" applyNumberFormat="1" applyFont="1" applyFill="1" applyBorder="1" applyAlignment="1" applyProtection="1">
      <alignment horizontal="center" vertical="center"/>
    </xf>
    <xf numFmtId="0" fontId="41" fillId="3" borderId="1" xfId="0" applyNumberFormat="1" applyFont="1" applyFill="1" applyBorder="1" applyAlignment="1" applyProtection="1">
      <alignment horizontal="center" vertical="center" wrapText="1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3" fontId="46" fillId="4" borderId="1" xfId="0" applyNumberFormat="1" applyFont="1" applyFill="1" applyBorder="1" applyAlignment="1" applyProtection="1">
      <alignment horizontal="right" vertical="center"/>
    </xf>
    <xf numFmtId="3" fontId="47" fillId="5" borderId="1" xfId="0" applyNumberFormat="1" applyFont="1" applyFill="1" applyBorder="1" applyAlignment="1" applyProtection="1">
      <alignment horizontal="right" vertical="center"/>
    </xf>
    <xf numFmtId="3" fontId="47" fillId="4" borderId="1" xfId="0" applyNumberFormat="1" applyFont="1" applyFill="1" applyBorder="1" applyAlignment="1" applyProtection="1">
      <alignment horizontal="right" vertical="center"/>
    </xf>
    <xf numFmtId="0" fontId="48" fillId="3" borderId="1" xfId="0" applyFont="1" applyFill="1" applyBorder="1" applyAlignment="1"/>
    <xf numFmtId="3" fontId="47" fillId="3" borderId="1" xfId="0" applyNumberFormat="1" applyFont="1" applyFill="1" applyBorder="1" applyAlignment="1" applyProtection="1">
      <alignment horizontal="right" vertical="center"/>
    </xf>
    <xf numFmtId="0" fontId="47" fillId="3" borderId="1" xfId="0" applyNumberFormat="1" applyFont="1" applyFill="1" applyBorder="1" applyAlignment="1" applyProtection="1">
      <alignment horizontal="right" vertical="center"/>
    </xf>
    <xf numFmtId="0" fontId="47" fillId="4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5" fillId="3" borderId="1" xfId="0" applyNumberFormat="1" applyFont="1" applyFill="1" applyBorder="1" applyAlignment="1" applyProtection="1">
      <alignment horizontal="center" vertical="center"/>
    </xf>
    <xf numFmtId="3" fontId="56" fillId="3" borderId="1" xfId="0" applyNumberFormat="1" applyFont="1" applyFill="1" applyBorder="1" applyAlignment="1" applyProtection="1">
      <alignment horizontal="right" vertical="center"/>
    </xf>
    <xf numFmtId="180" fontId="10" fillId="0" borderId="1" xfId="0" applyNumberFormat="1" applyFont="1" applyFill="1" applyBorder="1" applyAlignment="1">
      <alignment horizontal="right" vertical="center" wrapText="1"/>
    </xf>
    <xf numFmtId="176" fontId="20" fillId="3" borderId="1" xfId="0" applyNumberFormat="1" applyFont="1" applyFill="1" applyBorder="1" applyAlignment="1" applyProtection="1">
      <alignment horizontal="right" vertical="center" wrapText="1"/>
      <protection locked="0"/>
    </xf>
    <xf numFmtId="180" fontId="24" fillId="0" borderId="1" xfId="0" applyNumberFormat="1" applyFont="1" applyFill="1" applyBorder="1" applyAlignment="1" applyProtection="1">
      <protection locked="0"/>
    </xf>
    <xf numFmtId="3" fontId="56" fillId="4" borderId="1" xfId="0" applyNumberFormat="1" applyFont="1" applyFill="1" applyBorder="1" applyAlignment="1" applyProtection="1">
      <alignment horizontal="right" vertical="center"/>
    </xf>
    <xf numFmtId="3" fontId="57" fillId="4" borderId="1" xfId="0" applyNumberFormat="1" applyFont="1" applyFill="1" applyBorder="1" applyAlignment="1" applyProtection="1">
      <alignment horizontal="right" vertical="center"/>
    </xf>
    <xf numFmtId="0" fontId="25" fillId="3" borderId="1" xfId="0" applyNumberFormat="1" applyFont="1" applyFill="1" applyBorder="1" applyAlignment="1" applyProtection="1">
      <alignment vertical="center" wrapText="1"/>
    </xf>
    <xf numFmtId="0" fontId="4" fillId="0" borderId="0" xfId="0" applyFont="1" applyFill="1" applyAlignment="1">
      <alignment horizontal="center"/>
    </xf>
    <xf numFmtId="176" fontId="18" fillId="0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 applyProtection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24" fillId="0" borderId="1" xfId="0" applyFont="1" applyFill="1" applyBorder="1" applyAlignment="1">
      <alignment horizontal="center" vertical="center" wrapText="1"/>
    </xf>
    <xf numFmtId="1" fontId="6" fillId="0" borderId="0" xfId="1" applyNumberFormat="1" applyFont="1" applyFill="1" applyBorder="1" applyAlignment="1" applyProtection="1">
      <alignment vertical="center"/>
      <protection locked="0"/>
    </xf>
    <xf numFmtId="176" fontId="10" fillId="0" borderId="15" xfId="0" applyNumberFormat="1" applyFont="1" applyFill="1" applyBorder="1" applyAlignment="1" applyProtection="1">
      <alignment horizontal="right" vertical="center" wrapText="1"/>
    </xf>
    <xf numFmtId="0" fontId="31" fillId="0" borderId="0" xfId="0" applyFont="1" applyFill="1" applyAlignment="1">
      <alignment horizontal="center" vertical="center" wrapText="1"/>
    </xf>
    <xf numFmtId="0" fontId="31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wrapText="1"/>
    </xf>
    <xf numFmtId="0" fontId="32" fillId="0" borderId="0" xfId="0" applyFont="1" applyFill="1" applyAlignment="1">
      <alignment horizontal="center"/>
    </xf>
    <xf numFmtId="0" fontId="29" fillId="0" borderId="0" xfId="0" applyFont="1" applyFill="1" applyAlignment="1">
      <alignment horizontal="center" vertical="center"/>
    </xf>
    <xf numFmtId="0" fontId="5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Fill="1" applyAlignment="1" applyProtection="1">
      <alignment horizontal="center" vertical="center" wrapText="1"/>
      <protection locked="0"/>
    </xf>
    <xf numFmtId="0" fontId="6" fillId="0" borderId="14" xfId="0" applyNumberFormat="1" applyFont="1" applyFill="1" applyBorder="1" applyAlignment="1">
      <alignment horizontal="left" vertical="center"/>
    </xf>
    <xf numFmtId="0" fontId="55" fillId="0" borderId="0" xfId="0" applyFont="1" applyFill="1" applyBorder="1" applyAlignment="1">
      <alignment horizontal="center" vertical="center"/>
    </xf>
    <xf numFmtId="0" fontId="55" fillId="3" borderId="0" xfId="0" applyFont="1" applyFill="1" applyAlignment="1">
      <alignment horizontal="center" vertical="center"/>
    </xf>
    <xf numFmtId="0" fontId="54" fillId="3" borderId="0" xfId="3" applyNumberFormat="1" applyFont="1" applyFill="1" applyAlignment="1">
      <alignment horizontal="center" vertical="center" wrapText="1"/>
    </xf>
    <xf numFmtId="0" fontId="54" fillId="3" borderId="0" xfId="0" applyNumberFormat="1" applyFont="1" applyFill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41" fillId="3" borderId="1" xfId="0" applyNumberFormat="1" applyFont="1" applyFill="1" applyBorder="1" applyAlignment="1" applyProtection="1">
      <alignment horizontal="center" vertical="center"/>
    </xf>
    <xf numFmtId="3" fontId="54" fillId="0" borderId="0" xfId="0" applyNumberFormat="1" applyFont="1" applyFill="1" applyAlignment="1" applyProtection="1">
      <alignment horizontal="center" vertical="center"/>
    </xf>
    <xf numFmtId="0" fontId="54" fillId="0" borderId="0" xfId="3" applyNumberFormat="1" applyFont="1" applyFill="1" applyAlignment="1">
      <alignment horizontal="center" vertical="center" wrapText="1"/>
    </xf>
  </cellXfs>
  <cellStyles count="6">
    <cellStyle name="3232" xfId="1"/>
    <cellStyle name="Normal" xfId="2"/>
    <cellStyle name="常规" xfId="0" builtinId="0"/>
    <cellStyle name="常规 2" xfId="3"/>
    <cellStyle name="常规 4" xfId="4"/>
    <cellStyle name="常规_全省支出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cuments/My_Received_Files/2021&#24180;&#24635;&#20915;&#31639;&#37096;&#36820;&#25968;&#25454;&#65288;8&#26376;15&#2608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L19"/>
      <sheetName val="sheet5"/>
      <sheetName val="L20"/>
      <sheetName val="L21"/>
      <sheetName val="L22"/>
      <sheetName val="L23"/>
      <sheetName val="L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6">
          <cell r="P6">
            <v>0</v>
          </cell>
        </row>
        <row r="7">
          <cell r="D7">
            <v>0</v>
          </cell>
          <cell r="P7">
            <v>0</v>
          </cell>
        </row>
        <row r="8">
          <cell r="D8">
            <v>2</v>
          </cell>
          <cell r="P8">
            <v>0</v>
          </cell>
        </row>
        <row r="9">
          <cell r="D9">
            <v>0</v>
          </cell>
          <cell r="P9">
            <v>0</v>
          </cell>
        </row>
        <row r="10">
          <cell r="D10">
            <v>320</v>
          </cell>
          <cell r="P10">
            <v>0</v>
          </cell>
        </row>
        <row r="11">
          <cell r="D11">
            <v>0</v>
          </cell>
          <cell r="P11">
            <v>0</v>
          </cell>
        </row>
        <row r="12">
          <cell r="D12">
            <v>0</v>
          </cell>
          <cell r="P12">
            <v>0</v>
          </cell>
        </row>
        <row r="13">
          <cell r="D13">
            <v>0</v>
          </cell>
          <cell r="P13">
            <v>0</v>
          </cell>
        </row>
        <row r="14">
          <cell r="D14">
            <v>7606</v>
          </cell>
          <cell r="P14">
            <v>0</v>
          </cell>
        </row>
        <row r="15">
          <cell r="D15">
            <v>0</v>
          </cell>
          <cell r="P15">
            <v>0</v>
          </cell>
        </row>
        <row r="16">
          <cell r="D16">
            <v>0</v>
          </cell>
          <cell r="P16">
            <v>0</v>
          </cell>
        </row>
        <row r="17">
          <cell r="D17">
            <v>0</v>
          </cell>
          <cell r="P17">
            <v>0</v>
          </cell>
        </row>
        <row r="18">
          <cell r="D18">
            <v>0</v>
          </cell>
          <cell r="P18">
            <v>0</v>
          </cell>
        </row>
        <row r="19">
          <cell r="D19">
            <v>0</v>
          </cell>
          <cell r="P19">
            <v>0</v>
          </cell>
        </row>
        <row r="20">
          <cell r="D20">
            <v>0</v>
          </cell>
          <cell r="P20">
            <v>0</v>
          </cell>
        </row>
        <row r="21">
          <cell r="D21">
            <v>0</v>
          </cell>
          <cell r="P21">
            <v>0</v>
          </cell>
        </row>
        <row r="22">
          <cell r="D22">
            <v>0</v>
          </cell>
          <cell r="P22">
            <v>0</v>
          </cell>
        </row>
        <row r="23">
          <cell r="D23">
            <v>0</v>
          </cell>
          <cell r="P23">
            <v>0</v>
          </cell>
        </row>
        <row r="24">
          <cell r="D24">
            <v>0</v>
          </cell>
          <cell r="P24">
            <v>0</v>
          </cell>
        </row>
        <row r="25">
          <cell r="D25">
            <v>0</v>
          </cell>
          <cell r="P25">
            <v>0</v>
          </cell>
        </row>
        <row r="26">
          <cell r="D26">
            <v>0</v>
          </cell>
          <cell r="P26">
            <v>0</v>
          </cell>
        </row>
        <row r="27">
          <cell r="D27">
            <v>0</v>
          </cell>
          <cell r="P27">
            <v>0</v>
          </cell>
        </row>
        <row r="30">
          <cell r="D30">
            <v>0</v>
          </cell>
          <cell r="P30">
            <v>0</v>
          </cell>
        </row>
        <row r="31">
          <cell r="D31">
            <v>26</v>
          </cell>
          <cell r="P31">
            <v>0</v>
          </cell>
        </row>
        <row r="32">
          <cell r="D32">
            <v>609</v>
          </cell>
          <cell r="P32">
            <v>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view="pageBreakPreview" workbookViewId="0">
      <selection activeCell="I18" sqref="I18"/>
    </sheetView>
  </sheetViews>
  <sheetFormatPr defaultColWidth="8" defaultRowHeight="14.25"/>
  <cols>
    <col min="1" max="1" width="18.625" style="1" bestFit="1" customWidth="1"/>
    <col min="2" max="16384" width="8" style="1"/>
  </cols>
  <sheetData>
    <row r="1" spans="1:8" ht="24" customHeight="1">
      <c r="A1" s="156"/>
    </row>
    <row r="7" spans="1:8" ht="72" customHeight="1">
      <c r="A7" s="301" t="s">
        <v>894</v>
      </c>
      <c r="B7" s="302"/>
      <c r="C7" s="302"/>
      <c r="D7" s="302"/>
      <c r="E7" s="302"/>
      <c r="F7" s="302"/>
      <c r="G7" s="302"/>
      <c r="H7" s="302"/>
    </row>
    <row r="38" spans="1:8" ht="41.25" customHeight="1">
      <c r="A38" s="303"/>
      <c r="B38" s="304"/>
      <c r="C38" s="304"/>
      <c r="D38" s="304"/>
      <c r="E38" s="304"/>
      <c r="F38" s="304"/>
      <c r="G38" s="304"/>
      <c r="H38" s="304"/>
    </row>
  </sheetData>
  <mergeCells count="2">
    <mergeCell ref="A7:H7"/>
    <mergeCell ref="A38:H38"/>
  </mergeCells>
  <phoneticPr fontId="35" type="noConversion"/>
  <pageMargins left="1.08" right="0.75" top="1" bottom="1" header="0.5" footer="0.5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view="pageBreakPreview" workbookViewId="0">
      <selection activeCell="A10" sqref="A10:XFD10"/>
    </sheetView>
  </sheetViews>
  <sheetFormatPr defaultColWidth="8" defaultRowHeight="14.25"/>
  <cols>
    <col min="1" max="16384" width="8" style="1"/>
  </cols>
  <sheetData>
    <row r="1" spans="1:10" ht="6" customHeight="1"/>
    <row r="2" spans="1:10" ht="21.75" customHeight="1">
      <c r="A2" s="305" t="s">
        <v>0</v>
      </c>
      <c r="B2" s="305"/>
      <c r="C2" s="305"/>
      <c r="D2" s="305"/>
      <c r="E2" s="305"/>
      <c r="F2" s="305"/>
      <c r="G2" s="305"/>
      <c r="H2" s="305"/>
      <c r="I2" s="305"/>
      <c r="J2" s="155"/>
    </row>
    <row r="3" spans="1:10" ht="12" customHeight="1">
      <c r="A3" s="153"/>
      <c r="B3" s="153"/>
      <c r="C3" s="153"/>
      <c r="D3" s="153"/>
      <c r="E3" s="153"/>
      <c r="F3" s="153"/>
      <c r="G3" s="153"/>
      <c r="H3" s="153"/>
      <c r="I3" s="153"/>
      <c r="J3" s="155"/>
    </row>
    <row r="4" spans="1:10" ht="18" customHeight="1">
      <c r="A4" s="154" t="s">
        <v>885</v>
      </c>
      <c r="B4" s="155"/>
      <c r="C4" s="155"/>
      <c r="D4" s="155"/>
      <c r="E4" s="155"/>
      <c r="F4" s="155"/>
      <c r="G4" s="155"/>
      <c r="H4" s="155"/>
      <c r="I4" s="155"/>
      <c r="J4" s="155"/>
    </row>
    <row r="5" spans="1:10" ht="18" customHeight="1">
      <c r="A5" s="154" t="s">
        <v>883</v>
      </c>
      <c r="B5" s="155"/>
      <c r="C5" s="155"/>
      <c r="D5" s="155"/>
      <c r="E5" s="155"/>
      <c r="F5" s="155"/>
      <c r="G5" s="155"/>
      <c r="H5" s="155"/>
      <c r="I5" s="155"/>
      <c r="J5" s="155"/>
    </row>
    <row r="6" spans="1:10" ht="18" customHeight="1">
      <c r="A6" s="190" t="s">
        <v>967</v>
      </c>
      <c r="B6" s="155"/>
      <c r="C6" s="155"/>
      <c r="D6" s="155"/>
      <c r="E6" s="155"/>
      <c r="F6" s="155"/>
      <c r="G6" s="155"/>
      <c r="H6" s="155"/>
      <c r="I6" s="155"/>
      <c r="J6" s="155"/>
    </row>
    <row r="7" spans="1:10" ht="18" customHeight="1">
      <c r="A7" s="190" t="s">
        <v>968</v>
      </c>
      <c r="B7" s="155"/>
      <c r="C7" s="155"/>
      <c r="D7" s="155"/>
      <c r="E7" s="155"/>
      <c r="F7" s="155"/>
      <c r="G7" s="155"/>
      <c r="H7" s="155"/>
      <c r="I7" s="155"/>
      <c r="J7" s="155"/>
    </row>
    <row r="8" spans="1:10" ht="18" customHeight="1">
      <c r="A8" s="154" t="s">
        <v>884</v>
      </c>
      <c r="B8" s="155"/>
      <c r="C8" s="155"/>
      <c r="D8" s="155"/>
      <c r="E8" s="155"/>
      <c r="F8" s="155"/>
      <c r="G8" s="155"/>
      <c r="H8" s="155"/>
      <c r="I8" s="155"/>
      <c r="J8" s="155"/>
    </row>
    <row r="9" spans="1:10" ht="18" customHeight="1">
      <c r="A9" s="154" t="s">
        <v>882</v>
      </c>
      <c r="B9" s="155"/>
      <c r="C9" s="155"/>
      <c r="D9" s="155"/>
      <c r="E9" s="155"/>
      <c r="F9" s="155"/>
      <c r="G9" s="155"/>
      <c r="H9" s="155"/>
      <c r="I9" s="155"/>
      <c r="J9" s="155"/>
    </row>
    <row r="10" spans="1:10" ht="18" customHeight="1">
      <c r="A10" s="154" t="s">
        <v>895</v>
      </c>
      <c r="B10" s="155"/>
      <c r="C10" s="155"/>
      <c r="D10" s="155"/>
      <c r="E10" s="155"/>
      <c r="F10" s="155"/>
      <c r="G10" s="155"/>
      <c r="H10" s="155"/>
      <c r="I10" s="155"/>
      <c r="J10" s="155"/>
    </row>
    <row r="11" spans="1:10" ht="18" customHeight="1">
      <c r="A11" s="154" t="s">
        <v>886</v>
      </c>
      <c r="B11" s="155"/>
      <c r="C11" s="155"/>
      <c r="D11" s="155"/>
      <c r="E11" s="155"/>
      <c r="F11" s="155"/>
      <c r="G11" s="155"/>
      <c r="H11" s="155"/>
      <c r="I11" s="155"/>
      <c r="J11" s="155"/>
    </row>
    <row r="12" spans="1:10" ht="18" customHeight="1">
      <c r="A12" s="154" t="s">
        <v>887</v>
      </c>
      <c r="B12" s="155"/>
      <c r="C12" s="155"/>
      <c r="D12" s="155"/>
      <c r="E12" s="155"/>
      <c r="F12" s="155"/>
      <c r="G12" s="155"/>
      <c r="H12" s="155"/>
      <c r="I12" s="155"/>
      <c r="J12" s="155"/>
    </row>
    <row r="13" spans="1:10" ht="18" customHeight="1">
      <c r="A13" s="154" t="s">
        <v>888</v>
      </c>
      <c r="B13" s="155"/>
      <c r="C13" s="155"/>
      <c r="D13" s="155"/>
      <c r="E13" s="155"/>
      <c r="F13" s="155"/>
      <c r="G13" s="155"/>
      <c r="H13" s="155"/>
      <c r="I13" s="155"/>
      <c r="J13" s="155"/>
    </row>
    <row r="14" spans="1:10" ht="18" customHeight="1">
      <c r="A14" s="190" t="s">
        <v>977</v>
      </c>
      <c r="B14" s="155"/>
      <c r="C14" s="155"/>
      <c r="D14" s="155"/>
      <c r="E14" s="155"/>
      <c r="F14" s="155"/>
      <c r="G14" s="155"/>
      <c r="H14" s="155"/>
      <c r="I14" s="155"/>
      <c r="J14" s="155"/>
    </row>
    <row r="15" spans="1:10" ht="18" customHeight="1">
      <c r="A15" s="190" t="s">
        <v>978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0" ht="18" customHeight="1">
      <c r="A16" s="154" t="s">
        <v>896</v>
      </c>
      <c r="B16" s="155"/>
      <c r="C16" s="155"/>
      <c r="D16" s="155"/>
      <c r="E16" s="155"/>
      <c r="F16" s="155"/>
      <c r="G16" s="155"/>
      <c r="H16" s="155"/>
      <c r="I16" s="155"/>
      <c r="J16" s="155"/>
    </row>
    <row r="17" spans="1:10" ht="18" customHeight="1">
      <c r="A17" s="154" t="s">
        <v>889</v>
      </c>
      <c r="B17" s="155"/>
      <c r="C17" s="155"/>
      <c r="D17" s="155"/>
      <c r="E17" s="155"/>
      <c r="F17" s="155"/>
      <c r="G17" s="155"/>
      <c r="H17" s="155"/>
      <c r="I17" s="155"/>
      <c r="J17" s="155"/>
    </row>
    <row r="18" spans="1:10" ht="18" customHeight="1">
      <c r="A18" s="154" t="s">
        <v>890</v>
      </c>
      <c r="B18" s="155"/>
      <c r="C18" s="155"/>
      <c r="D18" s="155"/>
      <c r="E18" s="155"/>
      <c r="F18" s="155"/>
      <c r="G18" s="155"/>
      <c r="H18" s="155"/>
      <c r="I18" s="155"/>
      <c r="J18" s="155"/>
    </row>
    <row r="19" spans="1:10" ht="18" customHeight="1">
      <c r="A19" s="154" t="s">
        <v>891</v>
      </c>
      <c r="B19" s="155"/>
      <c r="C19" s="155"/>
      <c r="D19" s="155"/>
      <c r="E19" s="155"/>
      <c r="F19" s="155"/>
      <c r="G19" s="155"/>
      <c r="H19" s="155"/>
      <c r="I19" s="155"/>
      <c r="J19" s="155"/>
    </row>
    <row r="20" spans="1:10" ht="18" customHeight="1">
      <c r="A20" s="154" t="s">
        <v>983</v>
      </c>
      <c r="B20" s="155"/>
      <c r="C20" s="155"/>
      <c r="D20" s="155"/>
      <c r="E20" s="155"/>
      <c r="F20" s="155"/>
      <c r="G20" s="155"/>
      <c r="H20" s="155"/>
      <c r="I20" s="155"/>
      <c r="J20" s="155"/>
    </row>
    <row r="21" spans="1:10" ht="18" customHeight="1">
      <c r="A21" s="190" t="s">
        <v>979</v>
      </c>
      <c r="B21" s="155"/>
      <c r="C21" s="155"/>
      <c r="D21" s="155"/>
      <c r="E21" s="155"/>
      <c r="F21" s="155"/>
      <c r="G21" s="155"/>
      <c r="H21" s="155"/>
      <c r="I21" s="155"/>
      <c r="J21" s="155"/>
    </row>
    <row r="22" spans="1:10" ht="18" customHeight="1">
      <c r="A22" s="154" t="s">
        <v>898</v>
      </c>
      <c r="B22" s="155"/>
      <c r="C22" s="155"/>
      <c r="D22" s="155"/>
      <c r="E22" s="155"/>
      <c r="F22" s="155"/>
      <c r="G22" s="155"/>
      <c r="H22" s="155"/>
      <c r="I22" s="155"/>
      <c r="J22" s="155"/>
    </row>
    <row r="23" spans="1:10" ht="18" customHeight="1">
      <c r="A23" s="154" t="s">
        <v>892</v>
      </c>
      <c r="B23" s="155"/>
      <c r="C23" s="155"/>
      <c r="D23" s="155"/>
      <c r="E23" s="155"/>
      <c r="F23" s="155"/>
      <c r="G23" s="155"/>
      <c r="H23" s="155"/>
      <c r="I23" s="155"/>
      <c r="J23" s="155"/>
    </row>
    <row r="24" spans="1:10" ht="18" customHeight="1">
      <c r="A24" s="154" t="s">
        <v>893</v>
      </c>
      <c r="B24" s="155"/>
      <c r="C24" s="155"/>
      <c r="D24" s="155"/>
      <c r="E24" s="155"/>
      <c r="F24" s="155"/>
      <c r="G24" s="155"/>
      <c r="H24" s="155"/>
      <c r="I24" s="155"/>
      <c r="J24" s="155"/>
    </row>
  </sheetData>
  <mergeCells count="1">
    <mergeCell ref="A2:I2"/>
  </mergeCells>
  <phoneticPr fontId="35" type="noConversion"/>
  <pageMargins left="0.75" right="0.75" top="0.59" bottom="0.57999999999999996" header="0.5" footer="0.5"/>
  <pageSetup paperSize="9" scale="88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9"/>
  <sheetViews>
    <sheetView view="pageBreakPreview" workbookViewId="0">
      <pane xSplit="1" ySplit="4" topLeftCell="B14" activePane="bottomRight" state="frozen"/>
      <selection pane="topRight"/>
      <selection pane="bottomLeft"/>
      <selection pane="bottomRight" activeCell="E27" sqref="E27"/>
    </sheetView>
  </sheetViews>
  <sheetFormatPr defaultColWidth="8" defaultRowHeight="14.25"/>
  <cols>
    <col min="1" max="1" width="37" style="1" customWidth="1"/>
    <col min="2" max="2" width="14.625" style="1" customWidth="1"/>
    <col min="3" max="5" width="12.625" style="1" customWidth="1"/>
    <col min="6" max="16384" width="8" style="1"/>
  </cols>
  <sheetData>
    <row r="1" spans="1:5" ht="30" customHeight="1">
      <c r="A1" s="306" t="s">
        <v>98</v>
      </c>
      <c r="B1" s="306"/>
      <c r="C1" s="306"/>
      <c r="D1" s="306"/>
      <c r="E1" s="306"/>
    </row>
    <row r="2" spans="1:5" ht="19.899999999999999" customHeight="1">
      <c r="A2" s="57" t="s">
        <v>1</v>
      </c>
      <c r="B2" s="112"/>
      <c r="C2" s="112"/>
      <c r="D2" s="112"/>
      <c r="E2" s="6" t="s">
        <v>2</v>
      </c>
    </row>
    <row r="3" spans="1:5" s="3" customFormat="1" ht="20.100000000000001" customHeight="1">
      <c r="A3" s="307" t="s">
        <v>3</v>
      </c>
      <c r="B3" s="308" t="s">
        <v>4</v>
      </c>
      <c r="C3" s="309" t="s">
        <v>102</v>
      </c>
      <c r="D3" s="310" t="s">
        <v>5</v>
      </c>
      <c r="E3" s="307" t="s">
        <v>6</v>
      </c>
    </row>
    <row r="4" spans="1:5" s="3" customFormat="1" ht="20.100000000000001" customHeight="1">
      <c r="A4" s="307"/>
      <c r="B4" s="308"/>
      <c r="C4" s="307"/>
      <c r="D4" s="311"/>
      <c r="E4" s="307"/>
    </row>
    <row r="5" spans="1:5" s="138" customFormat="1" ht="19.899999999999999" customHeight="1">
      <c r="A5" s="150" t="s">
        <v>7</v>
      </c>
      <c r="B5" s="161">
        <f>SUM(B6:B19)</f>
        <v>23007</v>
      </c>
      <c r="C5" s="161">
        <f>SUM(C6:C19)</f>
        <v>36097</v>
      </c>
      <c r="D5" s="175">
        <f t="shared" ref="D5:D26" si="0">(C5/B5-1)*100</f>
        <v>56.895727387316896</v>
      </c>
      <c r="E5" s="151"/>
    </row>
    <row r="6" spans="1:5" s="138" customFormat="1" ht="19.899999999999999" customHeight="1">
      <c r="A6" s="171" t="s">
        <v>8</v>
      </c>
      <c r="B6" s="162">
        <v>10602</v>
      </c>
      <c r="C6" s="58">
        <v>14945</v>
      </c>
      <c r="D6" s="141">
        <f t="shared" si="0"/>
        <v>40.963969062441038</v>
      </c>
      <c r="E6" s="152"/>
    </row>
    <row r="7" spans="1:5" s="138" customFormat="1" ht="19.899999999999999" customHeight="1">
      <c r="A7" s="171" t="s">
        <v>9</v>
      </c>
      <c r="B7" s="162">
        <v>1186</v>
      </c>
      <c r="C7" s="58">
        <v>1950</v>
      </c>
      <c r="D7" s="141">
        <f t="shared" si="0"/>
        <v>64.418212478920751</v>
      </c>
      <c r="E7" s="142"/>
    </row>
    <row r="8" spans="1:5" s="138" customFormat="1" ht="19.899999999999999" customHeight="1">
      <c r="A8" s="171" t="s">
        <v>10</v>
      </c>
      <c r="B8" s="162">
        <v>539</v>
      </c>
      <c r="C8" s="58">
        <v>706</v>
      </c>
      <c r="D8" s="141">
        <f t="shared" si="0"/>
        <v>30.983302411873836</v>
      </c>
      <c r="E8" s="142"/>
    </row>
    <row r="9" spans="1:5" s="138" customFormat="1" ht="19.899999999999999" customHeight="1">
      <c r="A9" s="171" t="s">
        <v>109</v>
      </c>
      <c r="B9" s="162">
        <v>167</v>
      </c>
      <c r="C9" s="58">
        <v>39</v>
      </c>
      <c r="D9" s="141">
        <f t="shared" si="0"/>
        <v>-76.646706586826355</v>
      </c>
      <c r="E9" s="143"/>
    </row>
    <row r="10" spans="1:5" s="138" customFormat="1" ht="19.899999999999999" customHeight="1">
      <c r="A10" s="171" t="s">
        <v>110</v>
      </c>
      <c r="B10" s="162">
        <v>1701</v>
      </c>
      <c r="C10" s="58">
        <v>2132</v>
      </c>
      <c r="D10" s="141">
        <f t="shared" si="0"/>
        <v>25.338036449147559</v>
      </c>
      <c r="E10" s="142"/>
    </row>
    <row r="11" spans="1:5" s="138" customFormat="1" ht="19.899999999999999" customHeight="1">
      <c r="A11" s="171" t="s">
        <v>111</v>
      </c>
      <c r="B11" s="162">
        <v>1070</v>
      </c>
      <c r="C11" s="58">
        <v>1336</v>
      </c>
      <c r="D11" s="141">
        <f t="shared" si="0"/>
        <v>24.859813084112158</v>
      </c>
      <c r="E11" s="143"/>
    </row>
    <row r="12" spans="1:5" s="138" customFormat="1" ht="19.899999999999999" customHeight="1">
      <c r="A12" s="171" t="s">
        <v>112</v>
      </c>
      <c r="B12" s="162">
        <v>572</v>
      </c>
      <c r="C12" s="58">
        <v>829</v>
      </c>
      <c r="D12" s="141">
        <f t="shared" si="0"/>
        <v>44.930069930069941</v>
      </c>
      <c r="E12" s="142"/>
    </row>
    <row r="13" spans="1:5" s="138" customFormat="1" ht="19.899999999999999" customHeight="1">
      <c r="A13" s="171" t="s">
        <v>113</v>
      </c>
      <c r="B13" s="162">
        <v>796</v>
      </c>
      <c r="C13" s="58">
        <v>963</v>
      </c>
      <c r="D13" s="141">
        <f t="shared" si="0"/>
        <v>20.979899497487441</v>
      </c>
      <c r="E13" s="143"/>
    </row>
    <row r="14" spans="1:5" s="138" customFormat="1" ht="19.899999999999999" customHeight="1">
      <c r="A14" s="171" t="s">
        <v>114</v>
      </c>
      <c r="B14" s="162">
        <v>1380</v>
      </c>
      <c r="C14" s="58">
        <v>3122</v>
      </c>
      <c r="D14" s="141">
        <f t="shared" si="0"/>
        <v>126.23188405797103</v>
      </c>
      <c r="E14" s="142"/>
    </row>
    <row r="15" spans="1:5" s="138" customFormat="1" ht="19.899999999999999" customHeight="1">
      <c r="A15" s="171" t="s">
        <v>115</v>
      </c>
      <c r="B15" s="162">
        <v>1250</v>
      </c>
      <c r="C15" s="58">
        <v>1416</v>
      </c>
      <c r="D15" s="141">
        <f t="shared" si="0"/>
        <v>13.280000000000003</v>
      </c>
      <c r="E15" s="142"/>
    </row>
    <row r="16" spans="1:5" s="138" customFormat="1" ht="19.899999999999999" customHeight="1">
      <c r="A16" s="171" t="s">
        <v>116</v>
      </c>
      <c r="B16" s="162">
        <v>0</v>
      </c>
      <c r="C16" s="58">
        <v>0</v>
      </c>
      <c r="D16" s="141" t="e">
        <f t="shared" si="0"/>
        <v>#DIV/0!</v>
      </c>
      <c r="E16" s="142"/>
    </row>
    <row r="17" spans="1:5" s="138" customFormat="1" ht="19.899999999999999" customHeight="1">
      <c r="A17" s="171" t="s">
        <v>117</v>
      </c>
      <c r="B17" s="162">
        <v>1539</v>
      </c>
      <c r="C17" s="58">
        <v>1167</v>
      </c>
      <c r="D17" s="141">
        <f t="shared" si="0"/>
        <v>-24.171539961013643</v>
      </c>
      <c r="E17" s="142"/>
    </row>
    <row r="18" spans="1:5" s="138" customFormat="1" ht="19.899999999999999" customHeight="1">
      <c r="A18" s="171" t="s">
        <v>118</v>
      </c>
      <c r="B18" s="162">
        <v>2205</v>
      </c>
      <c r="C18" s="58">
        <v>7492</v>
      </c>
      <c r="D18" s="141">
        <f t="shared" si="0"/>
        <v>239.77324263038548</v>
      </c>
      <c r="E18" s="142"/>
    </row>
    <row r="19" spans="1:5" s="138" customFormat="1" ht="19.899999999999999" customHeight="1">
      <c r="A19" s="171" t="s">
        <v>119</v>
      </c>
      <c r="B19" s="162">
        <v>0</v>
      </c>
      <c r="C19" s="58">
        <v>0</v>
      </c>
      <c r="D19" s="141" t="e">
        <f t="shared" si="0"/>
        <v>#DIV/0!</v>
      </c>
      <c r="E19" s="142"/>
    </row>
    <row r="20" spans="1:5" s="138" customFormat="1" ht="19.899999999999999" customHeight="1">
      <c r="A20" s="157" t="s">
        <v>12</v>
      </c>
      <c r="B20" s="161">
        <f>SUM(B21:B27)</f>
        <v>6095</v>
      </c>
      <c r="C20" s="161">
        <f>SUM(C21:C27)</f>
        <v>9035</v>
      </c>
      <c r="D20" s="287">
        <f t="shared" si="0"/>
        <v>48.236259228876136</v>
      </c>
      <c r="E20" s="142"/>
    </row>
    <row r="21" spans="1:5" s="138" customFormat="1" ht="19.899999999999999" customHeight="1">
      <c r="A21" s="171" t="s">
        <v>13</v>
      </c>
      <c r="B21" s="162">
        <v>3496</v>
      </c>
      <c r="C21" s="58">
        <v>1808</v>
      </c>
      <c r="D21" s="141">
        <f t="shared" si="0"/>
        <v>-48.283752860411902</v>
      </c>
      <c r="E21" s="142"/>
    </row>
    <row r="22" spans="1:5" s="138" customFormat="1" ht="19.899999999999999" customHeight="1">
      <c r="A22" s="171" t="s">
        <v>14</v>
      </c>
      <c r="B22" s="162">
        <v>923</v>
      </c>
      <c r="C22" s="58">
        <v>1342</v>
      </c>
      <c r="D22" s="141">
        <f t="shared" si="0"/>
        <v>45.395449620801728</v>
      </c>
      <c r="E22" s="142"/>
    </row>
    <row r="23" spans="1:5" s="138" customFormat="1" ht="19.899999999999999" customHeight="1">
      <c r="A23" s="171" t="s">
        <v>120</v>
      </c>
      <c r="B23" s="162">
        <v>1515</v>
      </c>
      <c r="C23" s="58">
        <v>2703</v>
      </c>
      <c r="D23" s="141">
        <f t="shared" si="0"/>
        <v>78.415841584158414</v>
      </c>
      <c r="E23" s="142"/>
    </row>
    <row r="24" spans="1:5" s="138" customFormat="1" ht="19.899999999999999" customHeight="1">
      <c r="A24" s="171" t="s">
        <v>121</v>
      </c>
      <c r="B24" s="162">
        <v>10</v>
      </c>
      <c r="C24" s="58">
        <v>7</v>
      </c>
      <c r="D24" s="141">
        <f t="shared" si="0"/>
        <v>-30.000000000000004</v>
      </c>
      <c r="E24" s="142"/>
    </row>
    <row r="25" spans="1:5" s="138" customFormat="1" ht="19.899999999999999" customHeight="1">
      <c r="A25" s="171" t="s">
        <v>122</v>
      </c>
      <c r="B25" s="162">
        <v>151</v>
      </c>
      <c r="C25" s="58">
        <v>3175</v>
      </c>
      <c r="D25" s="141">
        <f t="shared" si="0"/>
        <v>2002.6490066225165</v>
      </c>
      <c r="E25" s="142"/>
    </row>
    <row r="26" spans="1:5" s="138" customFormat="1" ht="19.899999999999999" customHeight="1">
      <c r="A26" s="171" t="s">
        <v>123</v>
      </c>
      <c r="B26" s="162">
        <v>0</v>
      </c>
      <c r="C26" s="58">
        <v>0</v>
      </c>
      <c r="D26" s="141" t="e">
        <f t="shared" si="0"/>
        <v>#DIV/0!</v>
      </c>
      <c r="E26" s="142"/>
    </row>
    <row r="27" spans="1:5" s="138" customFormat="1" ht="19.899999999999999" customHeight="1">
      <c r="A27" s="171" t="s">
        <v>124</v>
      </c>
      <c r="B27" s="162">
        <v>0</v>
      </c>
      <c r="C27" s="58">
        <v>0</v>
      </c>
      <c r="D27" s="141" t="e">
        <f>(C27/B27-1)*100</f>
        <v>#DIV/0!</v>
      </c>
      <c r="E27" s="142"/>
    </row>
    <row r="28" spans="1:5" s="138" customFormat="1" ht="19.899999999999999" customHeight="1">
      <c r="A28" s="144" t="s">
        <v>15</v>
      </c>
      <c r="B28" s="161">
        <f>SUM(B5,B20)</f>
        <v>29102</v>
      </c>
      <c r="C28" s="161">
        <f>SUM(C5,C20)</f>
        <v>45132</v>
      </c>
      <c r="D28" s="287">
        <f>(C28/B28-1)*100</f>
        <v>55.082124939866681</v>
      </c>
      <c r="E28" s="142"/>
    </row>
    <row r="29" spans="1:5">
      <c r="A29" s="53" t="s">
        <v>16</v>
      </c>
    </row>
  </sheetData>
  <mergeCells count="6">
    <mergeCell ref="A1:E1"/>
    <mergeCell ref="A3:A4"/>
    <mergeCell ref="B3:B4"/>
    <mergeCell ref="C3:C4"/>
    <mergeCell ref="D3:D4"/>
    <mergeCell ref="E3:E4"/>
  </mergeCells>
  <phoneticPr fontId="35" type="noConversion"/>
  <printOptions horizontalCentered="1"/>
  <pageMargins left="0.2" right="0.04" top="0.56999999999999995" bottom="0.59" header="0.28000000000000003" footer="0.51"/>
  <pageSetup paperSize="9" scale="85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21"/>
  <sheetViews>
    <sheetView view="pageBreakPreview" workbookViewId="0">
      <pane xSplit="1" ySplit="4" topLeftCell="B20" activePane="bottomRight" state="frozen"/>
      <selection pane="topRight"/>
      <selection pane="bottomLeft"/>
      <selection pane="bottomRight" activeCell="D30" sqref="D30"/>
    </sheetView>
  </sheetViews>
  <sheetFormatPr defaultColWidth="8" defaultRowHeight="14.25"/>
  <cols>
    <col min="1" max="1" width="34" style="1" customWidth="1"/>
    <col min="2" max="2" width="14.75" style="1" customWidth="1"/>
    <col min="3" max="3" width="14.25" style="1" customWidth="1"/>
    <col min="4" max="4" width="8.125" style="1" customWidth="1"/>
    <col min="5" max="5" width="10.5" style="1" customWidth="1"/>
    <col min="6" max="6" width="10.625" style="1" customWidth="1"/>
    <col min="7" max="7" width="9.125" style="1" bestFit="1" customWidth="1"/>
    <col min="8" max="16384" width="8" style="1"/>
  </cols>
  <sheetData>
    <row r="1" spans="1:6" ht="30" customHeight="1">
      <c r="A1" s="306" t="s">
        <v>99</v>
      </c>
      <c r="B1" s="306"/>
      <c r="C1" s="306"/>
      <c r="D1" s="306"/>
      <c r="E1" s="306"/>
      <c r="F1" s="145"/>
    </row>
    <row r="2" spans="1:6" ht="19.899999999999999" customHeight="1">
      <c r="A2" s="57" t="s">
        <v>17</v>
      </c>
      <c r="B2" s="112"/>
      <c r="C2" s="112"/>
      <c r="D2" s="112"/>
      <c r="E2" s="6" t="s">
        <v>2</v>
      </c>
    </row>
    <row r="3" spans="1:6" s="3" customFormat="1" ht="20.100000000000001" customHeight="1">
      <c r="A3" s="307" t="s">
        <v>3</v>
      </c>
      <c r="B3" s="308" t="s">
        <v>4</v>
      </c>
      <c r="C3" s="309" t="s">
        <v>102</v>
      </c>
      <c r="D3" s="310" t="s">
        <v>5</v>
      </c>
      <c r="E3" s="307" t="s">
        <v>6</v>
      </c>
    </row>
    <row r="4" spans="1:6" s="3" customFormat="1" ht="20.100000000000001" customHeight="1">
      <c r="A4" s="307"/>
      <c r="B4" s="308"/>
      <c r="C4" s="309"/>
      <c r="D4" s="311"/>
      <c r="E4" s="307"/>
    </row>
    <row r="5" spans="1:6" s="138" customFormat="1" ht="25.15" customHeight="1">
      <c r="A5" s="146" t="s">
        <v>18</v>
      </c>
      <c r="B5" s="158">
        <v>43753</v>
      </c>
      <c r="C5" s="58">
        <v>48771</v>
      </c>
      <c r="D5" s="141">
        <f t="shared" ref="D5:D30" si="0">(C5/B5-1)*100</f>
        <v>11.468927844947775</v>
      </c>
      <c r="E5" s="147"/>
    </row>
    <row r="6" spans="1:6" s="138" customFormat="1" ht="25.15" customHeight="1">
      <c r="A6" s="146" t="s">
        <v>132</v>
      </c>
      <c r="B6" s="159"/>
      <c r="C6" s="58">
        <v>0</v>
      </c>
      <c r="D6" s="141" t="e">
        <f t="shared" si="0"/>
        <v>#DIV/0!</v>
      </c>
      <c r="E6" s="147"/>
    </row>
    <row r="7" spans="1:6" s="138" customFormat="1" ht="25.15" customHeight="1">
      <c r="A7" s="146" t="s">
        <v>125</v>
      </c>
      <c r="B7" s="159">
        <v>237</v>
      </c>
      <c r="C7" s="58">
        <v>7</v>
      </c>
      <c r="D7" s="141">
        <f t="shared" si="0"/>
        <v>-97.046413502109701</v>
      </c>
      <c r="E7" s="147"/>
    </row>
    <row r="8" spans="1:6" s="138" customFormat="1" ht="25.15" customHeight="1">
      <c r="A8" s="146" t="s">
        <v>126</v>
      </c>
      <c r="B8" s="159">
        <v>12128</v>
      </c>
      <c r="C8" s="58">
        <v>14215</v>
      </c>
      <c r="D8" s="141">
        <f t="shared" si="0"/>
        <v>17.208113456464382</v>
      </c>
      <c r="E8" s="147"/>
    </row>
    <row r="9" spans="1:6" s="138" customFormat="1" ht="25.15" customHeight="1">
      <c r="A9" s="146" t="s">
        <v>127</v>
      </c>
      <c r="B9" s="159">
        <v>95171</v>
      </c>
      <c r="C9" s="58">
        <v>112248</v>
      </c>
      <c r="D9" s="141">
        <f t="shared" si="0"/>
        <v>17.943491189543039</v>
      </c>
      <c r="E9" s="147"/>
    </row>
    <row r="10" spans="1:6" s="138" customFormat="1" ht="25.15" customHeight="1">
      <c r="A10" s="146" t="s">
        <v>128</v>
      </c>
      <c r="B10" s="159">
        <v>483</v>
      </c>
      <c r="C10" s="58">
        <v>165</v>
      </c>
      <c r="D10" s="141">
        <f t="shared" si="0"/>
        <v>-65.838509316770185</v>
      </c>
      <c r="E10" s="147"/>
    </row>
    <row r="11" spans="1:6" s="138" customFormat="1" ht="25.15" customHeight="1">
      <c r="A11" s="146" t="s">
        <v>129</v>
      </c>
      <c r="B11" s="159">
        <v>7338</v>
      </c>
      <c r="C11" s="58">
        <v>8182</v>
      </c>
      <c r="D11" s="141">
        <f t="shared" si="0"/>
        <v>11.501771599890986</v>
      </c>
      <c r="E11" s="147"/>
    </row>
    <row r="12" spans="1:6" s="138" customFormat="1" ht="25.15" customHeight="1">
      <c r="A12" s="146" t="s">
        <v>130</v>
      </c>
      <c r="B12" s="159">
        <v>97959</v>
      </c>
      <c r="C12" s="58">
        <v>102385</v>
      </c>
      <c r="D12" s="141">
        <f t="shared" si="0"/>
        <v>4.5182168049898497</v>
      </c>
      <c r="E12" s="147"/>
    </row>
    <row r="13" spans="1:6" s="138" customFormat="1" ht="25.15" customHeight="1">
      <c r="A13" s="146" t="s">
        <v>131</v>
      </c>
      <c r="B13" s="159">
        <v>34636</v>
      </c>
      <c r="C13" s="58">
        <v>40383</v>
      </c>
      <c r="D13" s="141">
        <f t="shared" si="0"/>
        <v>16.592562651576404</v>
      </c>
      <c r="E13" s="147"/>
    </row>
    <row r="14" spans="1:6" s="138" customFormat="1" ht="25.15" customHeight="1">
      <c r="A14" s="146" t="s">
        <v>133</v>
      </c>
      <c r="B14" s="159">
        <v>17424</v>
      </c>
      <c r="C14" s="58">
        <v>16126</v>
      </c>
      <c r="D14" s="141">
        <f t="shared" si="0"/>
        <v>-7.4494949494949498</v>
      </c>
      <c r="E14" s="147"/>
    </row>
    <row r="15" spans="1:6" s="138" customFormat="1" ht="25.15" customHeight="1">
      <c r="A15" s="146" t="s">
        <v>134</v>
      </c>
      <c r="B15" s="159">
        <v>37052</v>
      </c>
      <c r="C15" s="58">
        <v>73106</v>
      </c>
      <c r="D15" s="141">
        <f t="shared" si="0"/>
        <v>97.30648817877578</v>
      </c>
      <c r="E15" s="147"/>
    </row>
    <row r="16" spans="1:6" s="138" customFormat="1" ht="25.15" customHeight="1">
      <c r="A16" s="146" t="s">
        <v>135</v>
      </c>
      <c r="B16" s="159">
        <v>76346</v>
      </c>
      <c r="C16" s="58">
        <v>79939</v>
      </c>
      <c r="D16" s="141">
        <f t="shared" si="0"/>
        <v>4.7062059570900816</v>
      </c>
      <c r="E16" s="147"/>
    </row>
    <row r="17" spans="1:5" s="138" customFormat="1" ht="25.15" customHeight="1">
      <c r="A17" s="146" t="s">
        <v>136</v>
      </c>
      <c r="B17" s="159">
        <v>6859</v>
      </c>
      <c r="C17" s="58">
        <v>17016</v>
      </c>
      <c r="D17" s="141">
        <f t="shared" si="0"/>
        <v>148.08281090537977</v>
      </c>
      <c r="E17" s="147"/>
    </row>
    <row r="18" spans="1:5" s="138" customFormat="1" ht="25.15" customHeight="1">
      <c r="A18" s="146" t="s">
        <v>137</v>
      </c>
      <c r="B18" s="159">
        <v>526</v>
      </c>
      <c r="C18" s="58">
        <v>915</v>
      </c>
      <c r="D18" s="141">
        <f t="shared" si="0"/>
        <v>73.954372623574145</v>
      </c>
      <c r="E18" s="147"/>
    </row>
    <row r="19" spans="1:5" s="138" customFormat="1" ht="25.15" customHeight="1">
      <c r="A19" s="146" t="s">
        <v>138</v>
      </c>
      <c r="B19" s="159">
        <v>1829</v>
      </c>
      <c r="C19" s="58">
        <v>671</v>
      </c>
      <c r="D19" s="141">
        <f t="shared" si="0"/>
        <v>-63.313285948605788</v>
      </c>
      <c r="E19" s="147"/>
    </row>
    <row r="20" spans="1:5" s="138" customFormat="1" ht="25.15" customHeight="1">
      <c r="A20" s="146" t="s">
        <v>139</v>
      </c>
      <c r="B20" s="159">
        <v>127</v>
      </c>
      <c r="C20" s="58">
        <v>92</v>
      </c>
      <c r="D20" s="141">
        <f t="shared" si="0"/>
        <v>-27.55905511811023</v>
      </c>
      <c r="E20" s="147"/>
    </row>
    <row r="21" spans="1:5" s="138" customFormat="1" ht="25.15" customHeight="1">
      <c r="A21" s="146" t="s">
        <v>140</v>
      </c>
      <c r="B21" s="159"/>
      <c r="C21" s="58"/>
      <c r="D21" s="141" t="e">
        <f t="shared" si="0"/>
        <v>#DIV/0!</v>
      </c>
      <c r="E21" s="147"/>
    </row>
    <row r="22" spans="1:5" s="138" customFormat="1" ht="25.15" customHeight="1">
      <c r="A22" s="146" t="s">
        <v>141</v>
      </c>
      <c r="B22" s="159">
        <v>3661</v>
      </c>
      <c r="C22" s="58">
        <v>4035</v>
      </c>
      <c r="D22" s="141">
        <f t="shared" si="0"/>
        <v>10.215788036055717</v>
      </c>
      <c r="E22" s="147"/>
    </row>
    <row r="23" spans="1:5" s="138" customFormat="1" ht="25.15" customHeight="1">
      <c r="A23" s="146" t="s">
        <v>142</v>
      </c>
      <c r="B23" s="159">
        <v>4082</v>
      </c>
      <c r="C23" s="58">
        <v>11810</v>
      </c>
      <c r="D23" s="141">
        <f t="shared" si="0"/>
        <v>189.31896129348357</v>
      </c>
      <c r="E23" s="147"/>
    </row>
    <row r="24" spans="1:5" s="138" customFormat="1" ht="25.15" customHeight="1">
      <c r="A24" s="146" t="s">
        <v>143</v>
      </c>
      <c r="B24" s="159">
        <v>949</v>
      </c>
      <c r="C24" s="58">
        <v>119</v>
      </c>
      <c r="D24" s="141">
        <f t="shared" si="0"/>
        <v>-87.460484720758686</v>
      </c>
      <c r="E24" s="147"/>
    </row>
    <row r="25" spans="1:5" s="138" customFormat="1" ht="25.15" customHeight="1">
      <c r="A25" s="146" t="s">
        <v>144</v>
      </c>
      <c r="B25" s="159">
        <v>865</v>
      </c>
      <c r="C25" s="58">
        <v>4759</v>
      </c>
      <c r="D25" s="141">
        <f t="shared" si="0"/>
        <v>450.17341040462429</v>
      </c>
      <c r="E25" s="147"/>
    </row>
    <row r="26" spans="1:5" s="138" customFormat="1" ht="25.15" customHeight="1">
      <c r="A26" s="146" t="s">
        <v>145</v>
      </c>
      <c r="B26" s="159">
        <v>235</v>
      </c>
      <c r="C26" s="58">
        <v>250</v>
      </c>
      <c r="D26" s="141">
        <f t="shared" si="0"/>
        <v>6.3829787234042534</v>
      </c>
      <c r="E26" s="147"/>
    </row>
    <row r="27" spans="1:5" s="138" customFormat="1" ht="25.15" customHeight="1">
      <c r="A27" s="146" t="s">
        <v>146</v>
      </c>
      <c r="B27" s="159">
        <v>2601</v>
      </c>
      <c r="C27" s="58">
        <v>2456</v>
      </c>
      <c r="D27" s="141">
        <f t="shared" si="0"/>
        <v>-5.5747789311803135</v>
      </c>
      <c r="E27" s="147"/>
    </row>
    <row r="28" spans="1:5" s="138" customFormat="1" ht="25.15" customHeight="1">
      <c r="A28" s="146" t="s">
        <v>147</v>
      </c>
      <c r="B28" s="159">
        <v>0</v>
      </c>
      <c r="C28" s="58">
        <v>0</v>
      </c>
      <c r="D28" s="141" t="e">
        <f t="shared" si="0"/>
        <v>#DIV/0!</v>
      </c>
      <c r="E28" s="147"/>
    </row>
    <row r="29" spans="1:5" s="138" customFormat="1" ht="25.15" customHeight="1">
      <c r="A29" s="146"/>
      <c r="B29" s="159"/>
      <c r="C29" s="58"/>
      <c r="D29" s="141" t="e">
        <f t="shared" si="0"/>
        <v>#DIV/0!</v>
      </c>
      <c r="E29" s="147"/>
    </row>
    <row r="30" spans="1:5" ht="25.15" customHeight="1">
      <c r="A30" s="172" t="s">
        <v>19</v>
      </c>
      <c r="B30" s="160">
        <f>SUM(B5:B29)</f>
        <v>444261</v>
      </c>
      <c r="C30" s="109">
        <f>SUM(C5:C29)</f>
        <v>537650</v>
      </c>
      <c r="D30" s="287">
        <f t="shared" si="0"/>
        <v>21.021201500919506</v>
      </c>
      <c r="E30" s="148"/>
    </row>
    <row r="31" spans="1:5" ht="21.75" customHeight="1">
      <c r="A31" s="127" t="s">
        <v>20</v>
      </c>
    </row>
    <row r="32" spans="1:5" ht="21.75" customHeight="1">
      <c r="B32" s="149"/>
      <c r="C32" s="149"/>
    </row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  <row r="40" ht="21.75" customHeight="1"/>
    <row r="41" ht="21.75" customHeight="1"/>
    <row r="42" ht="21.75" customHeight="1"/>
    <row r="43" ht="21.75" customHeight="1"/>
    <row r="44" ht="21.75" customHeight="1"/>
    <row r="45" ht="21.75" customHeight="1"/>
    <row r="46" ht="21.75" customHeight="1"/>
    <row r="47" ht="21.75" customHeight="1"/>
    <row r="48" ht="21.75" customHeight="1"/>
    <row r="49" ht="21.75" customHeight="1"/>
    <row r="50" ht="21.75" customHeight="1"/>
    <row r="51" ht="21.75" customHeight="1"/>
    <row r="52" ht="21.75" customHeight="1"/>
    <row r="53" ht="21.75" customHeight="1"/>
    <row r="54" ht="21.75" customHeight="1"/>
    <row r="55" ht="21.75" customHeight="1"/>
    <row r="56" ht="21.75" customHeight="1"/>
    <row r="57" ht="21.75" customHeight="1"/>
    <row r="58" ht="21.75" customHeight="1"/>
    <row r="59" ht="21.75" customHeight="1"/>
    <row r="60" ht="21.75" customHeight="1"/>
    <row r="61" ht="21.75" customHeight="1"/>
    <row r="62" ht="21.75" customHeight="1"/>
    <row r="63" ht="21.75" customHeight="1"/>
    <row r="64" ht="21.75" customHeight="1"/>
    <row r="65" ht="21.75" customHeight="1"/>
    <row r="66" ht="21.75" customHeight="1"/>
    <row r="67" ht="21.75" customHeight="1"/>
    <row r="68" ht="21.75" customHeight="1"/>
    <row r="69" ht="21.75" customHeight="1"/>
    <row r="70" ht="21.75" customHeight="1"/>
    <row r="71" ht="21.75" customHeight="1"/>
    <row r="72" ht="21.75" customHeight="1"/>
    <row r="73" ht="21.75" customHeight="1"/>
    <row r="74" ht="21.75" customHeight="1"/>
    <row r="75" ht="21.75" customHeight="1"/>
    <row r="76" ht="21.75" customHeight="1"/>
    <row r="77" ht="21.75" customHeight="1"/>
    <row r="78" ht="21.75" customHeight="1"/>
    <row r="79" ht="21.75" customHeight="1"/>
    <row r="80" ht="21.75" customHeight="1"/>
    <row r="81" ht="21.75" customHeight="1"/>
    <row r="82" ht="21.75" customHeight="1"/>
    <row r="83" ht="21.75" customHeight="1"/>
    <row r="84" ht="21.75" customHeight="1"/>
    <row r="85" ht="21.75" customHeight="1"/>
    <row r="86" ht="21.75" customHeight="1"/>
    <row r="87" ht="21.75" customHeight="1"/>
    <row r="88" ht="21.75" customHeight="1"/>
    <row r="89" ht="21.75" customHeight="1"/>
    <row r="90" ht="21.75" customHeight="1"/>
    <row r="91" ht="21.75" customHeight="1"/>
    <row r="92" ht="21.75" customHeight="1"/>
    <row r="93" ht="21.75" customHeight="1"/>
    <row r="94" ht="21.75" customHeight="1"/>
    <row r="95" ht="21.75" customHeight="1"/>
    <row r="96" ht="21.75" customHeight="1"/>
    <row r="97" ht="21.75" customHeight="1"/>
    <row r="98" ht="21.75" customHeight="1"/>
    <row r="99" ht="21.75" customHeight="1"/>
    <row r="100" ht="21.75" customHeight="1"/>
    <row r="101" ht="21.75" customHeight="1"/>
    <row r="102" ht="21.75" customHeight="1"/>
    <row r="103" ht="21.75" customHeight="1"/>
    <row r="104" ht="21.75" customHeight="1"/>
    <row r="105" ht="21.75" customHeight="1"/>
    <row r="106" ht="21.75" customHeight="1"/>
    <row r="107" ht="21.75" customHeight="1"/>
    <row r="108" ht="21.75" customHeight="1"/>
    <row r="109" ht="21.75" customHeight="1"/>
    <row r="110" ht="21.75" customHeight="1"/>
    <row r="111" ht="21.75" customHeight="1"/>
    <row r="112" ht="21.75" customHeight="1"/>
    <row r="113" ht="21.75" customHeight="1"/>
    <row r="114" ht="21.75" customHeight="1"/>
    <row r="115" ht="21.75" customHeight="1"/>
    <row r="116" ht="21.75" customHeight="1"/>
    <row r="117" ht="21.75" customHeight="1"/>
    <row r="118" ht="21.75" customHeight="1"/>
    <row r="119" ht="21.75" customHeight="1"/>
    <row r="120" ht="21.75" customHeight="1"/>
    <row r="121" ht="21.75" customHeight="1"/>
  </sheetData>
  <mergeCells count="6">
    <mergeCell ref="A1:E1"/>
    <mergeCell ref="A3:A4"/>
    <mergeCell ref="B3:B4"/>
    <mergeCell ref="C3:C4"/>
    <mergeCell ref="D3:D4"/>
    <mergeCell ref="E3:E4"/>
  </mergeCells>
  <phoneticPr fontId="35" type="noConversion"/>
  <printOptions horizontalCentered="1"/>
  <pageMargins left="0.2" right="0.11999999999999998" top="0.3" bottom="0.34" header="0.26" footer="0.3"/>
  <pageSetup paperSize="9" scale="94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4"/>
  <sheetViews>
    <sheetView showZeros="0" view="pageBreakPreview" workbookViewId="0">
      <pane xSplit="1" ySplit="2" topLeftCell="B87" activePane="bottomRight" state="frozen"/>
      <selection pane="topRight"/>
      <selection pane="bottomLeft"/>
      <selection pane="bottomRight" activeCell="E6" sqref="E6"/>
    </sheetView>
  </sheetViews>
  <sheetFormatPr defaultColWidth="8" defaultRowHeight="14.25"/>
  <cols>
    <col min="1" max="1" width="53" style="1" customWidth="1"/>
    <col min="2" max="4" width="10.625" style="1" customWidth="1"/>
    <col min="5" max="5" width="8.625" style="1" customWidth="1"/>
    <col min="6" max="16384" width="8" style="1"/>
  </cols>
  <sheetData>
    <row r="1" spans="1:5" ht="30" customHeight="1">
      <c r="A1" s="312" t="s">
        <v>984</v>
      </c>
      <c r="B1" s="312"/>
      <c r="C1" s="312"/>
      <c r="D1" s="312"/>
      <c r="E1" s="312"/>
    </row>
    <row r="2" spans="1:5" ht="19.899999999999999" customHeight="1">
      <c r="A2" s="57" t="s">
        <v>21</v>
      </c>
      <c r="B2" s="139"/>
      <c r="C2" s="112"/>
      <c r="D2" s="112"/>
      <c r="E2" s="140" t="s">
        <v>2</v>
      </c>
    </row>
    <row r="3" spans="1:5" s="138" customFormat="1" ht="25.35" customHeight="1">
      <c r="A3" s="307" t="s">
        <v>3</v>
      </c>
      <c r="B3" s="308" t="s">
        <v>4</v>
      </c>
      <c r="C3" s="309" t="s">
        <v>102</v>
      </c>
      <c r="D3" s="310" t="s">
        <v>5</v>
      </c>
      <c r="E3" s="307" t="s">
        <v>6</v>
      </c>
    </row>
    <row r="4" spans="1:5" s="138" customFormat="1" ht="25.35" customHeight="1">
      <c r="A4" s="307"/>
      <c r="B4" s="308"/>
      <c r="C4" s="307"/>
      <c r="D4" s="311"/>
      <c r="E4" s="307"/>
    </row>
    <row r="5" spans="1:5" s="138" customFormat="1" ht="25.35" customHeight="1">
      <c r="A5" s="189" t="s">
        <v>7</v>
      </c>
      <c r="B5" s="161">
        <f>B6+B8+B17+B22+B24+B32+B40+B42+B50+B54+B57+B58+B61+B64</f>
        <v>23007</v>
      </c>
      <c r="C5" s="161">
        <f>C6+C8+C17+C22+C24+C32+C40+C42+C50+C54+C57+C58+C61+C64</f>
        <v>36097</v>
      </c>
      <c r="D5" s="191">
        <f t="shared" ref="D5:D87" si="0">(C5/B5-1)*100</f>
        <v>56.895727387316896</v>
      </c>
      <c r="E5" s="151"/>
    </row>
    <row r="6" spans="1:5" s="138" customFormat="1" ht="25.35" customHeight="1">
      <c r="A6" s="185" t="s">
        <v>922</v>
      </c>
      <c r="B6" s="161">
        <v>10602</v>
      </c>
      <c r="C6" s="109">
        <v>14945</v>
      </c>
      <c r="D6" s="191">
        <f t="shared" si="0"/>
        <v>40.963969062441038</v>
      </c>
      <c r="E6" s="152"/>
    </row>
    <row r="7" spans="1:5" s="138" customFormat="1" ht="25.35" customHeight="1">
      <c r="A7" s="186" t="s">
        <v>909</v>
      </c>
      <c r="B7" s="162">
        <v>10602</v>
      </c>
      <c r="C7" s="58">
        <v>14945</v>
      </c>
      <c r="D7" s="192">
        <f t="shared" si="0"/>
        <v>40.963969062441038</v>
      </c>
      <c r="E7" s="152"/>
    </row>
    <row r="8" spans="1:5" s="138" customFormat="1" ht="25.35" customHeight="1">
      <c r="A8" s="185" t="s">
        <v>9</v>
      </c>
      <c r="B8" s="161">
        <v>1186</v>
      </c>
      <c r="C8" s="109">
        <v>1950</v>
      </c>
      <c r="D8" s="191">
        <f t="shared" si="0"/>
        <v>64.418212478920751</v>
      </c>
      <c r="E8" s="142"/>
    </row>
    <row r="9" spans="1:5" s="138" customFormat="1" ht="25.35" customHeight="1">
      <c r="A9" s="186" t="s">
        <v>900</v>
      </c>
      <c r="B9" s="162">
        <v>21</v>
      </c>
      <c r="C9" s="58">
        <v>20</v>
      </c>
      <c r="D9" s="192">
        <f t="shared" si="0"/>
        <v>-4.7619047619047672</v>
      </c>
      <c r="E9" s="142"/>
    </row>
    <row r="10" spans="1:5" s="138" customFormat="1" ht="25.35" customHeight="1">
      <c r="A10" s="186" t="s">
        <v>901</v>
      </c>
      <c r="B10" s="162">
        <v>19</v>
      </c>
      <c r="C10" s="58">
        <v>30</v>
      </c>
      <c r="D10" s="192">
        <f t="shared" si="0"/>
        <v>57.894736842105267</v>
      </c>
      <c r="E10" s="142"/>
    </row>
    <row r="11" spans="1:5" s="138" customFormat="1" ht="25.35" customHeight="1">
      <c r="A11" s="186" t="s">
        <v>902</v>
      </c>
      <c r="B11" s="193">
        <v>0</v>
      </c>
      <c r="C11" s="58">
        <v>2</v>
      </c>
      <c r="D11" s="192" t="e">
        <f t="shared" si="0"/>
        <v>#DIV/0!</v>
      </c>
      <c r="E11" s="142"/>
    </row>
    <row r="12" spans="1:5" s="138" customFormat="1" ht="25.35" customHeight="1">
      <c r="A12" s="186" t="s">
        <v>903</v>
      </c>
      <c r="B12" s="162">
        <v>344</v>
      </c>
      <c r="C12" s="58">
        <v>1136</v>
      </c>
      <c r="D12" s="192">
        <f t="shared" si="0"/>
        <v>230.23255813953489</v>
      </c>
      <c r="E12" s="142"/>
    </row>
    <row r="13" spans="1:5" s="138" customFormat="1" ht="25.35" customHeight="1">
      <c r="A13" s="186" t="s">
        <v>908</v>
      </c>
      <c r="B13" s="162">
        <v>537</v>
      </c>
      <c r="C13" s="58">
        <v>530</v>
      </c>
      <c r="D13" s="192">
        <f t="shared" si="0"/>
        <v>-1.3035381750465591</v>
      </c>
      <c r="E13" s="142"/>
    </row>
    <row r="14" spans="1:5" s="138" customFormat="1" ht="25.35" customHeight="1">
      <c r="A14" s="186" t="s">
        <v>904</v>
      </c>
      <c r="B14" s="162">
        <v>57</v>
      </c>
      <c r="C14" s="58">
        <v>72</v>
      </c>
      <c r="D14" s="192">
        <f t="shared" si="0"/>
        <v>26.315789473684205</v>
      </c>
      <c r="E14" s="142"/>
    </row>
    <row r="15" spans="1:5" s="138" customFormat="1" ht="25.35" customHeight="1">
      <c r="A15" s="186" t="s">
        <v>905</v>
      </c>
      <c r="B15" s="162">
        <v>205</v>
      </c>
      <c r="C15" s="58">
        <v>121</v>
      </c>
      <c r="D15" s="192">
        <f t="shared" si="0"/>
        <v>-40.975609756097562</v>
      </c>
      <c r="E15" s="142"/>
    </row>
    <row r="16" spans="1:5" s="138" customFormat="1" ht="25.35" customHeight="1">
      <c r="A16" s="184" t="s">
        <v>906</v>
      </c>
      <c r="B16" s="162">
        <v>3</v>
      </c>
      <c r="C16" s="58">
        <v>39</v>
      </c>
      <c r="D16" s="192">
        <f t="shared" si="0"/>
        <v>1200</v>
      </c>
      <c r="E16" s="142"/>
    </row>
    <row r="17" spans="1:5" s="138" customFormat="1" ht="25.35" customHeight="1">
      <c r="A17" s="185" t="s">
        <v>10</v>
      </c>
      <c r="B17" s="161">
        <v>539</v>
      </c>
      <c r="C17" s="109">
        <v>706</v>
      </c>
      <c r="D17" s="191">
        <f t="shared" si="0"/>
        <v>30.983302411873836</v>
      </c>
      <c r="E17" s="142"/>
    </row>
    <row r="18" spans="1:5" s="138" customFormat="1" ht="25.35" customHeight="1">
      <c r="A18" s="186" t="s">
        <v>910</v>
      </c>
      <c r="B18" s="162">
        <v>582</v>
      </c>
      <c r="C18" s="58">
        <v>757</v>
      </c>
      <c r="D18" s="192">
        <f t="shared" si="0"/>
        <v>30.068728522336773</v>
      </c>
      <c r="E18" s="142"/>
    </row>
    <row r="19" spans="1:5" s="138" customFormat="1" ht="25.35" customHeight="1">
      <c r="A19" s="184" t="s">
        <v>911</v>
      </c>
      <c r="B19" s="162">
        <v>-39</v>
      </c>
      <c r="C19" s="58">
        <v>-49</v>
      </c>
      <c r="D19" s="192">
        <f t="shared" si="0"/>
        <v>25.641025641025639</v>
      </c>
      <c r="E19" s="142"/>
    </row>
    <row r="20" spans="1:5" s="138" customFormat="1" ht="25.35" customHeight="1">
      <c r="A20" s="184" t="s">
        <v>912</v>
      </c>
      <c r="B20" s="162">
        <v>-4</v>
      </c>
      <c r="C20" s="58">
        <v>-3</v>
      </c>
      <c r="D20" s="192">
        <f t="shared" si="0"/>
        <v>-25</v>
      </c>
      <c r="E20" s="142"/>
    </row>
    <row r="21" spans="1:5" s="138" customFormat="1" ht="25.35" customHeight="1">
      <c r="A21" s="184" t="s">
        <v>913</v>
      </c>
      <c r="B21" s="162">
        <v>0</v>
      </c>
      <c r="C21" s="58">
        <v>1</v>
      </c>
      <c r="D21" s="192" t="e">
        <f t="shared" si="0"/>
        <v>#DIV/0!</v>
      </c>
      <c r="E21" s="142"/>
    </row>
    <row r="22" spans="1:5" s="138" customFormat="1" ht="25.35" customHeight="1">
      <c r="A22" s="185" t="s">
        <v>109</v>
      </c>
      <c r="B22" s="161">
        <v>167</v>
      </c>
      <c r="C22" s="109">
        <v>39</v>
      </c>
      <c r="D22" s="191">
        <f t="shared" si="0"/>
        <v>-76.646706586826355</v>
      </c>
      <c r="E22" s="143"/>
    </row>
    <row r="23" spans="1:5" s="138" customFormat="1" ht="25.35" customHeight="1">
      <c r="A23" s="186" t="s">
        <v>914</v>
      </c>
      <c r="B23" s="162">
        <v>167</v>
      </c>
      <c r="C23" s="58">
        <v>39</v>
      </c>
      <c r="D23" s="192">
        <f t="shared" si="0"/>
        <v>-76.646706586826355</v>
      </c>
      <c r="E23" s="143"/>
    </row>
    <row r="24" spans="1:5" s="138" customFormat="1" ht="24.75" customHeight="1">
      <c r="A24" s="185" t="s">
        <v>110</v>
      </c>
      <c r="B24" s="161">
        <v>1701</v>
      </c>
      <c r="C24" s="109">
        <v>2132</v>
      </c>
      <c r="D24" s="191">
        <f t="shared" si="0"/>
        <v>25.338036449147559</v>
      </c>
      <c r="E24" s="142"/>
    </row>
    <row r="25" spans="1:5" s="138" customFormat="1" ht="24.75" customHeight="1">
      <c r="A25" s="186" t="s">
        <v>915</v>
      </c>
      <c r="B25" s="162">
        <v>109</v>
      </c>
      <c r="C25" s="58">
        <v>99</v>
      </c>
      <c r="D25" s="192">
        <f t="shared" si="0"/>
        <v>-9.1743119266055047</v>
      </c>
      <c r="E25" s="142"/>
    </row>
    <row r="26" spans="1:5" s="138" customFormat="1" ht="24.75" customHeight="1">
      <c r="A26" s="184" t="s">
        <v>916</v>
      </c>
      <c r="B26" s="162">
        <v>10</v>
      </c>
      <c r="C26" s="58">
        <v>13</v>
      </c>
      <c r="D26" s="192">
        <f t="shared" si="0"/>
        <v>30.000000000000004</v>
      </c>
      <c r="E26" s="142"/>
    </row>
    <row r="27" spans="1:5" s="138" customFormat="1" ht="25.35" customHeight="1">
      <c r="A27" s="184" t="s">
        <v>917</v>
      </c>
      <c r="B27" s="162">
        <v>1162</v>
      </c>
      <c r="C27" s="58">
        <v>1666</v>
      </c>
      <c r="D27" s="192">
        <f t="shared" si="0"/>
        <v>43.373493975903621</v>
      </c>
      <c r="E27" s="142"/>
    </row>
    <row r="28" spans="1:5" s="138" customFormat="1" ht="25.35" customHeight="1">
      <c r="A28" s="184" t="s">
        <v>918</v>
      </c>
      <c r="B28" s="162">
        <v>187</v>
      </c>
      <c r="C28" s="58">
        <v>113</v>
      </c>
      <c r="D28" s="192">
        <f t="shared" si="0"/>
        <v>-39.572192513368989</v>
      </c>
      <c r="E28" s="142"/>
    </row>
    <row r="29" spans="1:5" s="138" customFormat="1" ht="25.35" customHeight="1">
      <c r="A29" s="184" t="s">
        <v>919</v>
      </c>
      <c r="B29" s="162">
        <v>189</v>
      </c>
      <c r="C29" s="58">
        <v>198</v>
      </c>
      <c r="D29" s="192">
        <f t="shared" si="0"/>
        <v>4.7619047619047672</v>
      </c>
      <c r="E29" s="142"/>
    </row>
    <row r="30" spans="1:5" s="138" customFormat="1" ht="25.35" customHeight="1">
      <c r="A30" s="184" t="s">
        <v>920</v>
      </c>
      <c r="B30" s="162">
        <v>42</v>
      </c>
      <c r="C30" s="58">
        <v>41</v>
      </c>
      <c r="D30" s="192">
        <f t="shared" si="0"/>
        <v>-2.3809523809523836</v>
      </c>
      <c r="E30" s="142"/>
    </row>
    <row r="31" spans="1:5" s="138" customFormat="1" ht="25.35" customHeight="1">
      <c r="A31" s="184" t="s">
        <v>921</v>
      </c>
      <c r="B31" s="162">
        <v>2</v>
      </c>
      <c r="C31" s="58">
        <v>2</v>
      </c>
      <c r="D31" s="192">
        <f t="shared" si="0"/>
        <v>0</v>
      </c>
      <c r="E31" s="142"/>
    </row>
    <row r="32" spans="1:5" s="138" customFormat="1" ht="25.35" customHeight="1">
      <c r="A32" s="185" t="s">
        <v>111</v>
      </c>
      <c r="B32" s="161">
        <v>1070</v>
      </c>
      <c r="C32" s="109">
        <v>1336</v>
      </c>
      <c r="D32" s="191">
        <f t="shared" si="0"/>
        <v>24.859813084112158</v>
      </c>
      <c r="E32" s="143"/>
    </row>
    <row r="33" spans="1:5" s="138" customFormat="1" ht="25.35" customHeight="1">
      <c r="A33" s="187" t="s">
        <v>923</v>
      </c>
      <c r="B33" s="162">
        <v>88</v>
      </c>
      <c r="C33" s="58">
        <v>106</v>
      </c>
      <c r="D33" s="192">
        <f t="shared" si="0"/>
        <v>20.45454545454546</v>
      </c>
      <c r="E33" s="143"/>
    </row>
    <row r="34" spans="1:5" s="138" customFormat="1" ht="25.35" customHeight="1">
      <c r="A34" s="187" t="s">
        <v>924</v>
      </c>
      <c r="B34" s="162">
        <v>4</v>
      </c>
      <c r="C34" s="58">
        <v>4</v>
      </c>
      <c r="D34" s="192">
        <f t="shared" si="0"/>
        <v>0</v>
      </c>
      <c r="E34" s="143"/>
    </row>
    <row r="35" spans="1:5" s="138" customFormat="1" ht="25.35" customHeight="1">
      <c r="A35" s="187" t="s">
        <v>925</v>
      </c>
      <c r="B35" s="162">
        <v>699</v>
      </c>
      <c r="C35" s="58">
        <v>858</v>
      </c>
      <c r="D35" s="192">
        <f t="shared" si="0"/>
        <v>22.74678111587982</v>
      </c>
      <c r="E35" s="143"/>
    </row>
    <row r="36" spans="1:5" s="138" customFormat="1" ht="25.35" customHeight="1">
      <c r="A36" s="187" t="s">
        <v>926</v>
      </c>
      <c r="B36" s="162">
        <v>142</v>
      </c>
      <c r="C36" s="58">
        <v>200</v>
      </c>
      <c r="D36" s="192">
        <f t="shared" si="0"/>
        <v>40.845070422535201</v>
      </c>
      <c r="E36" s="143"/>
    </row>
    <row r="37" spans="1:5" s="138" customFormat="1" ht="25.35" customHeight="1">
      <c r="A37" s="187" t="s">
        <v>927</v>
      </c>
      <c r="B37" s="162">
        <v>88</v>
      </c>
      <c r="C37" s="58">
        <v>113</v>
      </c>
      <c r="D37" s="192">
        <f t="shared" si="0"/>
        <v>28.409090909090917</v>
      </c>
      <c r="E37" s="143"/>
    </row>
    <row r="38" spans="1:5" s="138" customFormat="1" ht="25.35" customHeight="1">
      <c r="A38" s="187" t="s">
        <v>928</v>
      </c>
      <c r="B38" s="162">
        <v>29</v>
      </c>
      <c r="C38" s="58">
        <v>37</v>
      </c>
      <c r="D38" s="192">
        <f t="shared" si="0"/>
        <v>27.586206896551737</v>
      </c>
      <c r="E38" s="143"/>
    </row>
    <row r="39" spans="1:5" s="138" customFormat="1" ht="25.35" customHeight="1">
      <c r="A39" s="187" t="s">
        <v>929</v>
      </c>
      <c r="B39" s="162">
        <v>20</v>
      </c>
      <c r="C39" s="58">
        <v>18</v>
      </c>
      <c r="D39" s="192">
        <f t="shared" si="0"/>
        <v>-9.9999999999999982</v>
      </c>
      <c r="E39" s="143"/>
    </row>
    <row r="40" spans="1:5" s="138" customFormat="1" ht="25.35" customHeight="1">
      <c r="A40" s="185" t="s">
        <v>112</v>
      </c>
      <c r="B40" s="161">
        <v>572</v>
      </c>
      <c r="C40" s="109">
        <v>829</v>
      </c>
      <c r="D40" s="191">
        <f t="shared" si="0"/>
        <v>44.930069930069941</v>
      </c>
      <c r="E40" s="142"/>
    </row>
    <row r="41" spans="1:5" s="138" customFormat="1" ht="25.35" customHeight="1">
      <c r="A41" s="186" t="s">
        <v>930</v>
      </c>
      <c r="B41" s="162">
        <v>572</v>
      </c>
      <c r="C41" s="58">
        <v>829</v>
      </c>
      <c r="D41" s="192">
        <f t="shared" si="0"/>
        <v>44.930069930069941</v>
      </c>
      <c r="E41" s="142"/>
    </row>
    <row r="42" spans="1:5" s="138" customFormat="1" ht="25.35" customHeight="1">
      <c r="A42" s="185" t="s">
        <v>113</v>
      </c>
      <c r="B42" s="161">
        <v>796</v>
      </c>
      <c r="C42" s="109">
        <v>963</v>
      </c>
      <c r="D42" s="191">
        <f t="shared" si="0"/>
        <v>20.979899497487441</v>
      </c>
      <c r="E42" s="143"/>
    </row>
    <row r="43" spans="1:5" s="138" customFormat="1" ht="25.35" customHeight="1">
      <c r="A43" s="187" t="s">
        <v>931</v>
      </c>
      <c r="B43" s="162">
        <v>35</v>
      </c>
      <c r="C43" s="58">
        <v>39</v>
      </c>
      <c r="D43" s="192">
        <f t="shared" si="0"/>
        <v>11.428571428571432</v>
      </c>
      <c r="E43" s="143"/>
    </row>
    <row r="44" spans="1:5" s="138" customFormat="1" ht="25.35" customHeight="1">
      <c r="A44" s="187" t="s">
        <v>932</v>
      </c>
      <c r="B44" s="162">
        <v>9</v>
      </c>
      <c r="C44" s="58">
        <v>10</v>
      </c>
      <c r="D44" s="192">
        <f t="shared" si="0"/>
        <v>11.111111111111116</v>
      </c>
      <c r="E44" s="143"/>
    </row>
    <row r="45" spans="1:5" s="138" customFormat="1" ht="25.35" customHeight="1">
      <c r="A45" s="187" t="s">
        <v>933</v>
      </c>
      <c r="B45" s="162">
        <v>600</v>
      </c>
      <c r="C45" s="58">
        <v>694</v>
      </c>
      <c r="D45" s="192">
        <f t="shared" si="0"/>
        <v>15.666666666666673</v>
      </c>
      <c r="E45" s="143"/>
    </row>
    <row r="46" spans="1:5" s="138" customFormat="1" ht="25.35" customHeight="1">
      <c r="A46" s="187" t="s">
        <v>934</v>
      </c>
      <c r="B46" s="162">
        <v>97</v>
      </c>
      <c r="C46" s="58">
        <v>128</v>
      </c>
      <c r="D46" s="192">
        <f t="shared" si="0"/>
        <v>31.958762886597935</v>
      </c>
      <c r="E46" s="143"/>
    </row>
    <row r="47" spans="1:5" s="138" customFormat="1" ht="25.35" customHeight="1">
      <c r="A47" s="187" t="s">
        <v>935</v>
      </c>
      <c r="B47" s="162">
        <v>40</v>
      </c>
      <c r="C47" s="58">
        <v>50</v>
      </c>
      <c r="D47" s="192">
        <f t="shared" si="0"/>
        <v>25</v>
      </c>
      <c r="E47" s="143"/>
    </row>
    <row r="48" spans="1:5" s="138" customFormat="1" ht="25.35" customHeight="1">
      <c r="A48" s="187" t="s">
        <v>936</v>
      </c>
      <c r="B48" s="162">
        <v>4</v>
      </c>
      <c r="C48" s="58">
        <v>4</v>
      </c>
      <c r="D48" s="192">
        <f t="shared" si="0"/>
        <v>0</v>
      </c>
      <c r="E48" s="143"/>
    </row>
    <row r="49" spans="1:5" s="138" customFormat="1" ht="25.35" customHeight="1">
      <c r="A49" s="187" t="s">
        <v>938</v>
      </c>
      <c r="B49" s="162">
        <v>11</v>
      </c>
      <c r="C49" s="58">
        <v>38</v>
      </c>
      <c r="D49" s="192">
        <f t="shared" si="0"/>
        <v>245.45454545454547</v>
      </c>
      <c r="E49" s="143"/>
    </row>
    <row r="50" spans="1:5" s="138" customFormat="1" ht="25.35" customHeight="1">
      <c r="A50" s="185" t="s">
        <v>114</v>
      </c>
      <c r="B50" s="161">
        <v>1380</v>
      </c>
      <c r="C50" s="109">
        <v>3122</v>
      </c>
      <c r="D50" s="191">
        <f t="shared" si="0"/>
        <v>126.23188405797103</v>
      </c>
      <c r="E50" s="142"/>
    </row>
    <row r="51" spans="1:5" s="138" customFormat="1" ht="25.35" customHeight="1">
      <c r="A51" s="188" t="s">
        <v>937</v>
      </c>
      <c r="B51" s="162">
        <v>1264</v>
      </c>
      <c r="C51" s="58">
        <v>2971</v>
      </c>
      <c r="D51" s="192">
        <f t="shared" si="0"/>
        <v>135.04746835443041</v>
      </c>
      <c r="E51" s="142"/>
    </row>
    <row r="52" spans="1:5" s="138" customFormat="1" ht="25.35" customHeight="1">
      <c r="A52" s="187" t="s">
        <v>939</v>
      </c>
      <c r="B52" s="162">
        <v>113</v>
      </c>
      <c r="C52" s="58">
        <v>124</v>
      </c>
      <c r="D52" s="192">
        <f t="shared" si="0"/>
        <v>9.7345132743362761</v>
      </c>
      <c r="E52" s="142"/>
    </row>
    <row r="53" spans="1:5" s="138" customFormat="1" ht="25.35" customHeight="1">
      <c r="A53" s="187" t="s">
        <v>940</v>
      </c>
      <c r="B53" s="162">
        <v>3</v>
      </c>
      <c r="C53" s="58">
        <v>27</v>
      </c>
      <c r="D53" s="192">
        <f t="shared" si="0"/>
        <v>800</v>
      </c>
      <c r="E53" s="142"/>
    </row>
    <row r="54" spans="1:5" s="138" customFormat="1" ht="25.35" customHeight="1">
      <c r="A54" s="185" t="s">
        <v>115</v>
      </c>
      <c r="B54" s="161">
        <v>1250</v>
      </c>
      <c r="C54" s="109">
        <v>1416</v>
      </c>
      <c r="D54" s="191">
        <f t="shared" si="0"/>
        <v>13.280000000000003</v>
      </c>
      <c r="E54" s="142"/>
    </row>
    <row r="55" spans="1:5" s="138" customFormat="1" ht="25.35" customHeight="1">
      <c r="A55" s="187" t="s">
        <v>941</v>
      </c>
      <c r="B55" s="162">
        <v>1249</v>
      </c>
      <c r="C55" s="58">
        <v>1414</v>
      </c>
      <c r="D55" s="192">
        <f t="shared" si="0"/>
        <v>13.210568454763806</v>
      </c>
      <c r="E55" s="142"/>
    </row>
    <row r="56" spans="1:5" s="138" customFormat="1" ht="25.35" customHeight="1">
      <c r="A56" s="187" t="s">
        <v>942</v>
      </c>
      <c r="B56" s="162">
        <v>1</v>
      </c>
      <c r="C56" s="58">
        <v>2</v>
      </c>
      <c r="D56" s="192">
        <f t="shared" si="0"/>
        <v>100</v>
      </c>
      <c r="E56" s="142"/>
    </row>
    <row r="57" spans="1:5" s="138" customFormat="1" ht="25.35" customHeight="1">
      <c r="A57" s="185" t="s">
        <v>907</v>
      </c>
      <c r="B57" s="161">
        <v>0</v>
      </c>
      <c r="C57" s="109">
        <v>0</v>
      </c>
      <c r="D57" s="191" t="e">
        <f t="shared" si="0"/>
        <v>#DIV/0!</v>
      </c>
      <c r="E57" s="142"/>
    </row>
    <row r="58" spans="1:5" s="138" customFormat="1" ht="25.35" customHeight="1">
      <c r="A58" s="185" t="s">
        <v>117</v>
      </c>
      <c r="B58" s="161">
        <v>1539</v>
      </c>
      <c r="C58" s="109">
        <v>1167</v>
      </c>
      <c r="D58" s="191">
        <f t="shared" si="0"/>
        <v>-24.171539961013643</v>
      </c>
      <c r="E58" s="142"/>
    </row>
    <row r="59" spans="1:5" s="138" customFormat="1" ht="25.35" customHeight="1">
      <c r="A59" s="186" t="s">
        <v>943</v>
      </c>
      <c r="B59" s="162">
        <v>1450</v>
      </c>
      <c r="C59" s="58">
        <v>1048</v>
      </c>
      <c r="D59" s="192">
        <f t="shared" si="0"/>
        <v>-27.724137931034488</v>
      </c>
      <c r="E59" s="142"/>
    </row>
    <row r="60" spans="1:5" s="138" customFormat="1" ht="25.35" customHeight="1">
      <c r="A60" s="186" t="s">
        <v>944</v>
      </c>
      <c r="B60" s="162">
        <v>89</v>
      </c>
      <c r="C60" s="58">
        <v>119</v>
      </c>
      <c r="D60" s="192">
        <f t="shared" si="0"/>
        <v>33.707865168539321</v>
      </c>
      <c r="E60" s="142"/>
    </row>
    <row r="61" spans="1:5" s="138" customFormat="1" ht="25.35" customHeight="1">
      <c r="A61" s="185" t="s">
        <v>118</v>
      </c>
      <c r="B61" s="161">
        <v>2205</v>
      </c>
      <c r="C61" s="109">
        <v>7492</v>
      </c>
      <c r="D61" s="191">
        <f t="shared" si="0"/>
        <v>239.77324263038548</v>
      </c>
      <c r="E61" s="142"/>
    </row>
    <row r="62" spans="1:5" s="138" customFormat="1" ht="25.35" customHeight="1">
      <c r="A62" s="186" t="s">
        <v>945</v>
      </c>
      <c r="B62" s="162">
        <v>2197</v>
      </c>
      <c r="C62" s="58">
        <v>7492</v>
      </c>
      <c r="D62" s="192">
        <f t="shared" si="0"/>
        <v>241.0104688211197</v>
      </c>
      <c r="E62" s="142"/>
    </row>
    <row r="63" spans="1:5" s="138" customFormat="1" ht="25.35" customHeight="1">
      <c r="A63" s="186" t="s">
        <v>946</v>
      </c>
      <c r="B63" s="162">
        <v>8</v>
      </c>
      <c r="C63" s="58"/>
      <c r="D63" s="192">
        <f t="shared" si="0"/>
        <v>-100</v>
      </c>
      <c r="E63" s="142"/>
    </row>
    <row r="64" spans="1:5" s="138" customFormat="1" ht="25.35" customHeight="1">
      <c r="A64" s="185" t="s">
        <v>119</v>
      </c>
      <c r="B64" s="161">
        <v>0</v>
      </c>
      <c r="C64" s="109">
        <v>0</v>
      </c>
      <c r="D64" s="191" t="e">
        <f t="shared" si="0"/>
        <v>#DIV/0!</v>
      </c>
      <c r="E64" s="142"/>
    </row>
    <row r="65" spans="1:5" ht="25.35" customHeight="1">
      <c r="A65" s="185" t="s">
        <v>12</v>
      </c>
      <c r="B65" s="161">
        <f>B66+B73+B83+B85+B87+B91+B92</f>
        <v>6095</v>
      </c>
      <c r="C65" s="161">
        <f>C66+C73+C83+C85+C87+C91+C92</f>
        <v>9035</v>
      </c>
      <c r="D65" s="191">
        <f t="shared" si="0"/>
        <v>48.236259228876136</v>
      </c>
      <c r="E65" s="142"/>
    </row>
    <row r="66" spans="1:5" ht="25.35" customHeight="1">
      <c r="A66" s="185" t="s">
        <v>13</v>
      </c>
      <c r="B66" s="161">
        <v>3496</v>
      </c>
      <c r="C66" s="109">
        <v>1808</v>
      </c>
      <c r="D66" s="191">
        <f t="shared" si="0"/>
        <v>-48.283752860411902</v>
      </c>
      <c r="E66" s="142"/>
    </row>
    <row r="67" spans="1:5" ht="25.35" customHeight="1">
      <c r="A67" s="186" t="s">
        <v>947</v>
      </c>
      <c r="B67" s="161">
        <v>1005</v>
      </c>
      <c r="C67" s="109">
        <v>1266</v>
      </c>
      <c r="D67" s="192">
        <f t="shared" si="0"/>
        <v>25.970149253731336</v>
      </c>
      <c r="E67" s="142"/>
    </row>
    <row r="68" spans="1:5" ht="25.35" customHeight="1">
      <c r="A68" s="186" t="s">
        <v>948</v>
      </c>
      <c r="B68" s="162">
        <v>335</v>
      </c>
      <c r="C68" s="58">
        <v>422</v>
      </c>
      <c r="D68" s="192">
        <f t="shared" si="0"/>
        <v>25.970149253731336</v>
      </c>
      <c r="E68" s="142"/>
    </row>
    <row r="69" spans="1:5" ht="25.35" customHeight="1">
      <c r="A69" s="186" t="s">
        <v>949</v>
      </c>
      <c r="B69" s="162">
        <v>1000</v>
      </c>
      <c r="C69" s="58"/>
      <c r="D69" s="192">
        <f t="shared" si="0"/>
        <v>-100</v>
      </c>
      <c r="E69" s="142"/>
    </row>
    <row r="70" spans="1:5" ht="25.35" customHeight="1">
      <c r="A70" s="186" t="s">
        <v>950</v>
      </c>
      <c r="B70" s="162">
        <v>1000</v>
      </c>
      <c r="C70" s="58"/>
      <c r="D70" s="192">
        <f t="shared" si="0"/>
        <v>-100</v>
      </c>
      <c r="E70" s="142"/>
    </row>
    <row r="71" spans="1:5" ht="25.35" customHeight="1">
      <c r="A71" s="186" t="s">
        <v>951</v>
      </c>
      <c r="B71" s="162">
        <v>141</v>
      </c>
      <c r="C71" s="58">
        <v>105</v>
      </c>
      <c r="D71" s="192">
        <f t="shared" si="0"/>
        <v>-25.531914893617024</v>
      </c>
      <c r="E71" s="142"/>
    </row>
    <row r="72" spans="1:5" ht="25.35" customHeight="1">
      <c r="A72" s="186" t="s">
        <v>952</v>
      </c>
      <c r="B72" s="162">
        <v>15</v>
      </c>
      <c r="C72" s="58">
        <v>15</v>
      </c>
      <c r="D72" s="192">
        <f t="shared" si="0"/>
        <v>0</v>
      </c>
      <c r="E72" s="142"/>
    </row>
    <row r="73" spans="1:5" ht="25.35" customHeight="1">
      <c r="A73" s="185" t="s">
        <v>14</v>
      </c>
      <c r="B73" s="161">
        <v>923</v>
      </c>
      <c r="C73" s="109">
        <v>1342</v>
      </c>
      <c r="D73" s="191">
        <f t="shared" si="0"/>
        <v>45.395449620801728</v>
      </c>
      <c r="E73" s="142"/>
    </row>
    <row r="74" spans="1:5" ht="25.35" customHeight="1">
      <c r="A74" s="184" t="s">
        <v>953</v>
      </c>
      <c r="B74" s="162">
        <v>302</v>
      </c>
      <c r="C74" s="58">
        <v>402</v>
      </c>
      <c r="D74" s="192">
        <f t="shared" si="0"/>
        <v>33.112582781456943</v>
      </c>
      <c r="E74" s="142"/>
    </row>
    <row r="75" spans="1:5" ht="25.35" customHeight="1">
      <c r="A75" s="184" t="s">
        <v>954</v>
      </c>
      <c r="B75" s="162">
        <v>7</v>
      </c>
      <c r="C75" s="58"/>
      <c r="D75" s="192">
        <f t="shared" si="0"/>
        <v>-100</v>
      </c>
      <c r="E75" s="142"/>
    </row>
    <row r="76" spans="1:5" ht="25.35" customHeight="1">
      <c r="A76" s="184" t="s">
        <v>955</v>
      </c>
      <c r="B76" s="162">
        <v>18</v>
      </c>
      <c r="C76" s="58">
        <v>18</v>
      </c>
      <c r="D76" s="192">
        <f t="shared" si="0"/>
        <v>0</v>
      </c>
      <c r="E76" s="142"/>
    </row>
    <row r="77" spans="1:5" ht="25.35" customHeight="1">
      <c r="A77" s="184" t="s">
        <v>956</v>
      </c>
      <c r="B77" s="162">
        <v>491</v>
      </c>
      <c r="C77" s="58">
        <v>533</v>
      </c>
      <c r="D77" s="192">
        <f t="shared" si="0"/>
        <v>8.5539714867617143</v>
      </c>
      <c r="E77" s="142"/>
    </row>
    <row r="78" spans="1:5" ht="25.35" customHeight="1">
      <c r="A78" s="184" t="s">
        <v>957</v>
      </c>
      <c r="B78" s="162">
        <v>27</v>
      </c>
      <c r="C78" s="58">
        <v>76</v>
      </c>
      <c r="D78" s="192">
        <f t="shared" si="0"/>
        <v>181.4814814814815</v>
      </c>
      <c r="E78" s="142"/>
    </row>
    <row r="79" spans="1:5" ht="25.35" customHeight="1">
      <c r="A79" s="184" t="s">
        <v>958</v>
      </c>
      <c r="B79" s="162">
        <v>62</v>
      </c>
      <c r="C79" s="58">
        <v>104</v>
      </c>
      <c r="D79" s="192">
        <f t="shared" si="0"/>
        <v>67.741935483870975</v>
      </c>
      <c r="E79" s="142"/>
    </row>
    <row r="80" spans="1:5" ht="25.35" customHeight="1">
      <c r="A80" s="184" t="s">
        <v>959</v>
      </c>
      <c r="B80" s="162">
        <v>14</v>
      </c>
      <c r="C80" s="58">
        <v>180</v>
      </c>
      <c r="D80" s="192">
        <f t="shared" si="0"/>
        <v>1185.7142857142858</v>
      </c>
      <c r="E80" s="142"/>
    </row>
    <row r="81" spans="1:5" ht="25.35" customHeight="1">
      <c r="A81" s="184" t="s">
        <v>960</v>
      </c>
      <c r="B81" s="162">
        <v>2</v>
      </c>
      <c r="C81" s="58">
        <v>24</v>
      </c>
      <c r="D81" s="192">
        <f t="shared" si="0"/>
        <v>1100</v>
      </c>
      <c r="E81" s="142"/>
    </row>
    <row r="82" spans="1:5" ht="25.35" customHeight="1">
      <c r="A82" s="184" t="s">
        <v>961</v>
      </c>
      <c r="B82" s="162"/>
      <c r="C82" s="58">
        <v>5</v>
      </c>
      <c r="D82" s="192" t="e">
        <f t="shared" si="0"/>
        <v>#DIV/0!</v>
      </c>
      <c r="E82" s="142"/>
    </row>
    <row r="83" spans="1:5" ht="25.35" customHeight="1">
      <c r="A83" s="185" t="s">
        <v>120</v>
      </c>
      <c r="B83" s="161">
        <v>1515</v>
      </c>
      <c r="C83" s="109">
        <v>2703</v>
      </c>
      <c r="D83" s="191">
        <f t="shared" si="0"/>
        <v>78.415841584158414</v>
      </c>
      <c r="E83" s="142"/>
    </row>
    <row r="84" spans="1:5" ht="25.35" customHeight="1">
      <c r="A84" s="186" t="s">
        <v>962</v>
      </c>
      <c r="B84" s="162">
        <v>1515</v>
      </c>
      <c r="C84" s="58">
        <v>2703</v>
      </c>
      <c r="D84" s="192">
        <f t="shared" si="0"/>
        <v>78.415841584158414</v>
      </c>
      <c r="E84" s="142"/>
    </row>
    <row r="85" spans="1:5" ht="25.35" customHeight="1">
      <c r="A85" s="185" t="s">
        <v>121</v>
      </c>
      <c r="B85" s="161">
        <v>10</v>
      </c>
      <c r="C85" s="109">
        <v>7</v>
      </c>
      <c r="D85" s="191">
        <f t="shared" si="0"/>
        <v>-30.000000000000004</v>
      </c>
      <c r="E85" s="142"/>
    </row>
    <row r="86" spans="1:5" ht="25.35" customHeight="1">
      <c r="A86" s="186" t="s">
        <v>963</v>
      </c>
      <c r="B86" s="162">
        <v>10</v>
      </c>
      <c r="C86" s="58">
        <v>7</v>
      </c>
      <c r="D86" s="192">
        <f t="shared" si="0"/>
        <v>-30.000000000000004</v>
      </c>
      <c r="E86" s="142"/>
    </row>
    <row r="87" spans="1:5" ht="25.35" customHeight="1">
      <c r="A87" s="185" t="s">
        <v>122</v>
      </c>
      <c r="B87" s="161">
        <v>151</v>
      </c>
      <c r="C87" s="109">
        <v>3175</v>
      </c>
      <c r="D87" s="191">
        <f t="shared" si="0"/>
        <v>2002.6490066225165</v>
      </c>
      <c r="E87" s="142"/>
    </row>
    <row r="88" spans="1:5" ht="25.35" customHeight="1">
      <c r="A88" s="186" t="s">
        <v>964</v>
      </c>
      <c r="B88" s="162">
        <v>71</v>
      </c>
      <c r="C88" s="58">
        <v>2194</v>
      </c>
      <c r="D88" s="192">
        <f t="shared" ref="D88:D93" si="1">(C88/B88-1)*100</f>
        <v>2990.1408450704225</v>
      </c>
      <c r="E88" s="142"/>
    </row>
    <row r="89" spans="1:5" ht="25.35" customHeight="1">
      <c r="A89" s="186" t="s">
        <v>965</v>
      </c>
      <c r="B89" s="162">
        <v>69</v>
      </c>
      <c r="C89" s="58">
        <v>825</v>
      </c>
      <c r="D89" s="192">
        <f t="shared" si="1"/>
        <v>1095.6521739130435</v>
      </c>
      <c r="E89" s="142"/>
    </row>
    <row r="90" spans="1:5" ht="25.35" customHeight="1">
      <c r="A90" s="186" t="s">
        <v>966</v>
      </c>
      <c r="B90" s="162">
        <v>11</v>
      </c>
      <c r="C90" s="58">
        <v>156</v>
      </c>
      <c r="D90" s="192">
        <f t="shared" si="1"/>
        <v>1318.1818181818182</v>
      </c>
      <c r="E90" s="142"/>
    </row>
    <row r="91" spans="1:5" ht="25.35" customHeight="1">
      <c r="A91" s="185" t="s">
        <v>123</v>
      </c>
      <c r="B91" s="161"/>
      <c r="C91" s="109"/>
      <c r="D91" s="191" t="e">
        <f t="shared" si="1"/>
        <v>#DIV/0!</v>
      </c>
      <c r="E91" s="142"/>
    </row>
    <row r="92" spans="1:5" ht="25.35" customHeight="1">
      <c r="A92" s="185" t="s">
        <v>124</v>
      </c>
      <c r="B92" s="161"/>
      <c r="C92" s="109"/>
      <c r="D92" s="191" t="e">
        <f t="shared" si="1"/>
        <v>#DIV/0!</v>
      </c>
      <c r="E92" s="142"/>
    </row>
    <row r="93" spans="1:5" ht="25.35" customHeight="1">
      <c r="A93" s="144" t="s">
        <v>15</v>
      </c>
      <c r="B93" s="161">
        <f>SUM(B5,B65)</f>
        <v>29102</v>
      </c>
      <c r="C93" s="161">
        <f>SUM(C5,C65)</f>
        <v>45132</v>
      </c>
      <c r="D93" s="191">
        <f t="shared" si="1"/>
        <v>55.082124939866681</v>
      </c>
      <c r="E93" s="142"/>
    </row>
    <row r="94" spans="1:5" ht="25.35" customHeight="1">
      <c r="A94" s="53" t="s">
        <v>899</v>
      </c>
    </row>
  </sheetData>
  <mergeCells count="6">
    <mergeCell ref="A1:E1"/>
    <mergeCell ref="A3:A4"/>
    <mergeCell ref="B3:B4"/>
    <mergeCell ref="C3:C4"/>
    <mergeCell ref="D3:D4"/>
    <mergeCell ref="E3:E4"/>
  </mergeCells>
  <phoneticPr fontId="35" type="noConversion"/>
  <printOptions horizontalCentered="1"/>
  <pageMargins left="0.15748031496062992" right="0.15748031496062992" top="0.59055118110236227" bottom="0.59055118110236227" header="0.51181102362204722" footer="0.51181102362204722"/>
  <pageSetup paperSize="9" scale="93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27"/>
  <sheetViews>
    <sheetView showZeros="0" view="pageBreakPreview" workbookViewId="0">
      <pane activePane="bottomRight" state="frozen"/>
      <selection activeCell="B4" sqref="B4:E4"/>
    </sheetView>
  </sheetViews>
  <sheetFormatPr defaultColWidth="8" defaultRowHeight="14.25"/>
  <cols>
    <col min="1" max="1" width="41.625" style="131" customWidth="1"/>
    <col min="2" max="2" width="12.125" style="131" customWidth="1"/>
    <col min="3" max="3" width="11.75" style="131" customWidth="1"/>
    <col min="4" max="4" width="14.75" style="131" customWidth="1"/>
    <col min="5" max="5" width="11.75" style="131" customWidth="1"/>
    <col min="6" max="16384" width="8" style="131"/>
  </cols>
  <sheetData>
    <row r="1" spans="1:6" ht="30" customHeight="1">
      <c r="A1" s="313" t="s">
        <v>985</v>
      </c>
      <c r="B1" s="313"/>
      <c r="C1" s="313"/>
      <c r="D1" s="313"/>
      <c r="E1" s="313"/>
      <c r="F1" s="313"/>
    </row>
    <row r="2" spans="1:6" s="129" customFormat="1" ht="19.899999999999999" customHeight="1">
      <c r="A2" s="132" t="s">
        <v>22</v>
      </c>
      <c r="B2" s="132"/>
      <c r="C2" s="133"/>
      <c r="F2" s="6" t="s">
        <v>2</v>
      </c>
    </row>
    <row r="3" spans="1:6" s="130" customFormat="1" ht="45" customHeight="1">
      <c r="A3" s="134" t="s">
        <v>3</v>
      </c>
      <c r="B3" s="134" t="s">
        <v>23</v>
      </c>
      <c r="C3" s="134" t="s">
        <v>24</v>
      </c>
      <c r="D3" s="134" t="s">
        <v>25</v>
      </c>
      <c r="E3" s="134" t="s">
        <v>26</v>
      </c>
      <c r="F3" s="134" t="s">
        <v>27</v>
      </c>
    </row>
    <row r="4" spans="1:6" s="130" customFormat="1" ht="25.15" customHeight="1">
      <c r="A4" s="194" t="s">
        <v>148</v>
      </c>
      <c r="B4" s="288">
        <v>20940</v>
      </c>
      <c r="C4" s="196">
        <v>48779</v>
      </c>
      <c r="D4" s="286">
        <v>48771</v>
      </c>
      <c r="E4" s="289">
        <f t="shared" ref="E4:E67" si="0">D4/C4*100</f>
        <v>99.983599499784745</v>
      </c>
      <c r="F4" s="135"/>
    </row>
    <row r="5" spans="1:6" s="130" customFormat="1" ht="25.15" customHeight="1">
      <c r="A5" s="198" t="s">
        <v>969</v>
      </c>
      <c r="B5" s="195">
        <v>318</v>
      </c>
      <c r="C5" s="195">
        <v>639</v>
      </c>
      <c r="D5" s="197">
        <v>639</v>
      </c>
      <c r="E5" s="170">
        <f t="shared" si="0"/>
        <v>100</v>
      </c>
      <c r="F5" s="135"/>
    </row>
    <row r="6" spans="1:6" s="130" customFormat="1" ht="25.15" customHeight="1">
      <c r="A6" s="198" t="s">
        <v>149</v>
      </c>
      <c r="B6" s="195">
        <v>155</v>
      </c>
      <c r="C6" s="195">
        <v>476</v>
      </c>
      <c r="D6" s="197">
        <v>476</v>
      </c>
      <c r="E6" s="170">
        <f t="shared" si="0"/>
        <v>100</v>
      </c>
      <c r="F6" s="135"/>
    </row>
    <row r="7" spans="1:6" s="130" customFormat="1" ht="25.15" customHeight="1">
      <c r="A7" s="198" t="s">
        <v>150</v>
      </c>
      <c r="B7" s="195">
        <v>12352</v>
      </c>
      <c r="C7" s="195">
        <v>21622</v>
      </c>
      <c r="D7" s="199">
        <v>21622</v>
      </c>
      <c r="E7" s="170">
        <f t="shared" si="0"/>
        <v>100</v>
      </c>
      <c r="F7" s="135"/>
    </row>
    <row r="8" spans="1:6" s="130" customFormat="1" ht="25.15" customHeight="1">
      <c r="A8" s="198" t="s">
        <v>151</v>
      </c>
      <c r="B8" s="195">
        <v>407</v>
      </c>
      <c r="C8" s="195">
        <v>1307</v>
      </c>
      <c r="D8" s="197">
        <v>1307</v>
      </c>
      <c r="E8" s="170">
        <f t="shared" si="0"/>
        <v>100</v>
      </c>
      <c r="F8" s="135"/>
    </row>
    <row r="9" spans="1:6" s="130" customFormat="1" ht="25.15" customHeight="1">
      <c r="A9" s="198" t="s">
        <v>152</v>
      </c>
      <c r="B9" s="195">
        <v>186</v>
      </c>
      <c r="C9" s="195">
        <v>626</v>
      </c>
      <c r="D9" s="200">
        <v>626</v>
      </c>
      <c r="E9" s="170">
        <f t="shared" si="0"/>
        <v>100</v>
      </c>
      <c r="F9" s="135"/>
    </row>
    <row r="10" spans="1:6" s="130" customFormat="1" ht="25.15" customHeight="1">
      <c r="A10" s="198" t="s">
        <v>153</v>
      </c>
      <c r="B10" s="195">
        <v>986</v>
      </c>
      <c r="C10" s="195">
        <v>1991</v>
      </c>
      <c r="D10" s="197">
        <v>1991</v>
      </c>
      <c r="E10" s="170">
        <f t="shared" si="0"/>
        <v>100</v>
      </c>
      <c r="F10" s="135"/>
    </row>
    <row r="11" spans="1:6" s="130" customFormat="1" ht="25.15" customHeight="1">
      <c r="A11" s="198" t="s">
        <v>154</v>
      </c>
      <c r="B11" s="195">
        <v>510</v>
      </c>
      <c r="C11" s="195">
        <v>2346</v>
      </c>
      <c r="D11" s="197">
        <v>2346</v>
      </c>
      <c r="E11" s="170">
        <f t="shared" si="0"/>
        <v>100</v>
      </c>
      <c r="F11" s="135"/>
    </row>
    <row r="12" spans="1:6" s="130" customFormat="1" ht="25.15" customHeight="1">
      <c r="A12" s="198" t="s">
        <v>155</v>
      </c>
      <c r="B12" s="195">
        <v>68</v>
      </c>
      <c r="C12" s="195">
        <v>1438</v>
      </c>
      <c r="D12" s="197">
        <v>1438</v>
      </c>
      <c r="E12" s="170">
        <f t="shared" si="0"/>
        <v>100</v>
      </c>
      <c r="F12" s="135"/>
    </row>
    <row r="13" spans="1:6" s="130" customFormat="1" ht="25.15" customHeight="1">
      <c r="A13" s="198" t="s">
        <v>156</v>
      </c>
      <c r="B13" s="195">
        <v>0</v>
      </c>
      <c r="C13" s="195">
        <v>0</v>
      </c>
      <c r="D13" s="197">
        <v>0</v>
      </c>
      <c r="E13" s="170" t="e">
        <f t="shared" si="0"/>
        <v>#DIV/0!</v>
      </c>
      <c r="F13" s="135"/>
    </row>
    <row r="14" spans="1:6" s="130" customFormat="1" ht="25.15" customHeight="1">
      <c r="A14" s="198" t="s">
        <v>157</v>
      </c>
      <c r="B14" s="195">
        <v>1123</v>
      </c>
      <c r="C14" s="195">
        <v>1552</v>
      </c>
      <c r="D14" s="197">
        <v>1552</v>
      </c>
      <c r="E14" s="170">
        <f t="shared" si="0"/>
        <v>100</v>
      </c>
      <c r="F14" s="135"/>
    </row>
    <row r="15" spans="1:6" s="130" customFormat="1" ht="25.15" customHeight="1">
      <c r="A15" s="198" t="s">
        <v>158</v>
      </c>
      <c r="B15" s="195">
        <v>482</v>
      </c>
      <c r="C15" s="195">
        <v>1088</v>
      </c>
      <c r="D15" s="197">
        <v>1088</v>
      </c>
      <c r="E15" s="170">
        <f t="shared" si="0"/>
        <v>100</v>
      </c>
      <c r="F15" s="135"/>
    </row>
    <row r="16" spans="1:6" s="130" customFormat="1" ht="25.15" customHeight="1">
      <c r="A16" s="198" t="s">
        <v>159</v>
      </c>
      <c r="B16" s="195">
        <v>0</v>
      </c>
      <c r="C16" s="195">
        <v>8</v>
      </c>
      <c r="D16" s="197">
        <v>0</v>
      </c>
      <c r="E16" s="170">
        <f t="shared" si="0"/>
        <v>0</v>
      </c>
      <c r="F16" s="135"/>
    </row>
    <row r="17" spans="1:6" s="130" customFormat="1" ht="25.15" customHeight="1">
      <c r="A17" s="198" t="s">
        <v>160</v>
      </c>
      <c r="B17" s="195">
        <v>0</v>
      </c>
      <c r="C17" s="195">
        <v>0</v>
      </c>
      <c r="D17" s="197">
        <v>0</v>
      </c>
      <c r="E17" s="170" t="e">
        <f t="shared" si="0"/>
        <v>#DIV/0!</v>
      </c>
      <c r="F17" s="135"/>
    </row>
    <row r="18" spans="1:6" s="130" customFormat="1" ht="25.15" customHeight="1">
      <c r="A18" s="198" t="s">
        <v>161</v>
      </c>
      <c r="B18" s="195">
        <v>0</v>
      </c>
      <c r="C18" s="195">
        <v>0</v>
      </c>
      <c r="D18" s="197">
        <v>0</v>
      </c>
      <c r="E18" s="170" t="e">
        <f t="shared" si="0"/>
        <v>#DIV/0!</v>
      </c>
      <c r="F18" s="135"/>
    </row>
    <row r="19" spans="1:6" s="130" customFormat="1" ht="25.15" customHeight="1">
      <c r="A19" s="198" t="s">
        <v>162</v>
      </c>
      <c r="B19" s="195">
        <v>82</v>
      </c>
      <c r="C19" s="195">
        <v>761</v>
      </c>
      <c r="D19" s="197">
        <v>761</v>
      </c>
      <c r="E19" s="170">
        <f t="shared" si="0"/>
        <v>100</v>
      </c>
      <c r="F19" s="135"/>
    </row>
    <row r="20" spans="1:6" s="130" customFormat="1" ht="25.15" customHeight="1">
      <c r="A20" s="198" t="s">
        <v>163</v>
      </c>
      <c r="B20" s="195">
        <v>22</v>
      </c>
      <c r="C20" s="195">
        <v>42</v>
      </c>
      <c r="D20" s="197">
        <v>42</v>
      </c>
      <c r="E20" s="170">
        <f t="shared" si="0"/>
        <v>100</v>
      </c>
      <c r="F20" s="135"/>
    </row>
    <row r="21" spans="1:6" s="130" customFormat="1" ht="25.15" customHeight="1">
      <c r="A21" s="198" t="s">
        <v>164</v>
      </c>
      <c r="B21" s="195">
        <v>143</v>
      </c>
      <c r="C21" s="195">
        <v>705</v>
      </c>
      <c r="D21" s="197">
        <v>705</v>
      </c>
      <c r="E21" s="170">
        <f t="shared" si="0"/>
        <v>100</v>
      </c>
      <c r="F21" s="135"/>
    </row>
    <row r="22" spans="1:6" s="130" customFormat="1" ht="25.15" customHeight="1">
      <c r="A22" s="198" t="s">
        <v>165</v>
      </c>
      <c r="B22" s="195">
        <v>416</v>
      </c>
      <c r="C22" s="195">
        <v>1703</v>
      </c>
      <c r="D22" s="197">
        <v>1703</v>
      </c>
      <c r="E22" s="170">
        <f t="shared" si="0"/>
        <v>100</v>
      </c>
      <c r="F22" s="135"/>
    </row>
    <row r="23" spans="1:6" s="130" customFormat="1" ht="25.15" customHeight="1">
      <c r="A23" s="198" t="s">
        <v>166</v>
      </c>
      <c r="B23" s="195">
        <v>876</v>
      </c>
      <c r="C23" s="195">
        <v>1601</v>
      </c>
      <c r="D23" s="197">
        <v>1601</v>
      </c>
      <c r="E23" s="170">
        <f t="shared" si="0"/>
        <v>100</v>
      </c>
      <c r="F23" s="135"/>
    </row>
    <row r="24" spans="1:6" s="130" customFormat="1" ht="25.15" customHeight="1">
      <c r="A24" s="198" t="s">
        <v>167</v>
      </c>
      <c r="B24" s="195">
        <v>165</v>
      </c>
      <c r="C24" s="195">
        <v>914</v>
      </c>
      <c r="D24" s="197">
        <v>914</v>
      </c>
      <c r="E24" s="170">
        <f t="shared" si="0"/>
        <v>100</v>
      </c>
      <c r="F24" s="135"/>
    </row>
    <row r="25" spans="1:6" s="130" customFormat="1" ht="25.15" customHeight="1">
      <c r="A25" s="198" t="s">
        <v>168</v>
      </c>
      <c r="B25" s="195">
        <v>70</v>
      </c>
      <c r="C25" s="195">
        <v>176</v>
      </c>
      <c r="D25" s="197">
        <v>176</v>
      </c>
      <c r="E25" s="170">
        <f t="shared" si="0"/>
        <v>100</v>
      </c>
      <c r="F25" s="135"/>
    </row>
    <row r="26" spans="1:6" s="130" customFormat="1" ht="25.15" customHeight="1">
      <c r="A26" s="198" t="s">
        <v>169</v>
      </c>
      <c r="B26" s="195">
        <v>0</v>
      </c>
      <c r="C26" s="195">
        <v>0</v>
      </c>
      <c r="D26" s="197">
        <v>0</v>
      </c>
      <c r="E26" s="170" t="e">
        <f t="shared" si="0"/>
        <v>#DIV/0!</v>
      </c>
      <c r="F26" s="135"/>
    </row>
    <row r="27" spans="1:6" s="130" customFormat="1" ht="25.15" customHeight="1">
      <c r="A27" s="198" t="s">
        <v>566</v>
      </c>
      <c r="B27" s="195">
        <v>343</v>
      </c>
      <c r="C27" s="195">
        <v>1214</v>
      </c>
      <c r="D27" s="197">
        <v>1214</v>
      </c>
      <c r="E27" s="170">
        <f t="shared" si="0"/>
        <v>100</v>
      </c>
      <c r="F27" s="135"/>
    </row>
    <row r="28" spans="1:6" s="130" customFormat="1" ht="25.15" customHeight="1">
      <c r="A28" s="198" t="s">
        <v>170</v>
      </c>
      <c r="B28" s="195">
        <v>58</v>
      </c>
      <c r="C28" s="195">
        <v>196</v>
      </c>
      <c r="D28" s="197">
        <v>196</v>
      </c>
      <c r="E28" s="170">
        <f t="shared" si="0"/>
        <v>100</v>
      </c>
      <c r="F28" s="135"/>
    </row>
    <row r="29" spans="1:6" s="130" customFormat="1" ht="25.15" customHeight="1">
      <c r="A29" s="198" t="s">
        <v>171</v>
      </c>
      <c r="B29" s="195">
        <v>2178</v>
      </c>
      <c r="C29" s="195">
        <v>3816</v>
      </c>
      <c r="D29" s="197">
        <v>3816</v>
      </c>
      <c r="E29" s="170">
        <f t="shared" si="0"/>
        <v>100</v>
      </c>
      <c r="F29" s="135"/>
    </row>
    <row r="30" spans="1:6" s="130" customFormat="1" ht="25.15" customHeight="1">
      <c r="A30" s="198" t="s">
        <v>567</v>
      </c>
      <c r="B30" s="195">
        <v>0</v>
      </c>
      <c r="C30" s="195">
        <v>4558</v>
      </c>
      <c r="D30" s="197">
        <v>4558</v>
      </c>
      <c r="E30" s="170">
        <f t="shared" si="0"/>
        <v>100</v>
      </c>
      <c r="F30" s="135"/>
    </row>
    <row r="31" spans="1:6" s="130" customFormat="1" ht="25.15" customHeight="1">
      <c r="A31" s="194" t="s">
        <v>172</v>
      </c>
      <c r="B31" s="195">
        <v>0</v>
      </c>
      <c r="C31" s="195">
        <v>0</v>
      </c>
      <c r="D31" s="197">
        <v>0</v>
      </c>
      <c r="E31" s="170" t="e">
        <f t="shared" si="0"/>
        <v>#DIV/0!</v>
      </c>
      <c r="F31" s="135"/>
    </row>
    <row r="32" spans="1:6" s="130" customFormat="1" ht="25.15" customHeight="1">
      <c r="A32" s="198" t="s">
        <v>173</v>
      </c>
      <c r="B32" s="195">
        <v>0</v>
      </c>
      <c r="C32" s="195">
        <v>0</v>
      </c>
      <c r="D32" s="197">
        <v>0</v>
      </c>
      <c r="E32" s="170" t="e">
        <f t="shared" si="0"/>
        <v>#DIV/0!</v>
      </c>
      <c r="F32" s="135"/>
    </row>
    <row r="33" spans="1:6" s="130" customFormat="1" ht="25.15" customHeight="1">
      <c r="A33" s="198" t="s">
        <v>174</v>
      </c>
      <c r="B33" s="195">
        <v>0</v>
      </c>
      <c r="C33" s="195">
        <v>0</v>
      </c>
      <c r="D33" s="197">
        <v>0</v>
      </c>
      <c r="E33" s="170" t="e">
        <f t="shared" si="0"/>
        <v>#DIV/0!</v>
      </c>
      <c r="F33" s="135"/>
    </row>
    <row r="34" spans="1:6" s="130" customFormat="1" ht="25.15" customHeight="1">
      <c r="A34" s="198" t="s">
        <v>175</v>
      </c>
      <c r="B34" s="195">
        <v>0</v>
      </c>
      <c r="C34" s="195">
        <v>0</v>
      </c>
      <c r="D34" s="197">
        <v>0</v>
      </c>
      <c r="E34" s="170" t="e">
        <f t="shared" si="0"/>
        <v>#DIV/0!</v>
      </c>
      <c r="F34" s="135"/>
    </row>
    <row r="35" spans="1:6" s="130" customFormat="1" ht="25.15" customHeight="1">
      <c r="A35" s="198" t="s">
        <v>176</v>
      </c>
      <c r="B35" s="195">
        <v>0</v>
      </c>
      <c r="C35" s="195">
        <v>0</v>
      </c>
      <c r="D35" s="197">
        <v>0</v>
      </c>
      <c r="E35" s="170" t="e">
        <f t="shared" si="0"/>
        <v>#DIV/0!</v>
      </c>
      <c r="F35" s="135"/>
    </row>
    <row r="36" spans="1:6" s="130" customFormat="1" ht="25.15" customHeight="1">
      <c r="A36" s="198" t="s">
        <v>177</v>
      </c>
      <c r="B36" s="195">
        <v>0</v>
      </c>
      <c r="C36" s="195">
        <v>0</v>
      </c>
      <c r="D36" s="197">
        <v>0</v>
      </c>
      <c r="E36" s="170" t="e">
        <f t="shared" si="0"/>
        <v>#DIV/0!</v>
      </c>
      <c r="F36" s="135"/>
    </row>
    <row r="37" spans="1:6" s="130" customFormat="1" ht="25.15" customHeight="1">
      <c r="A37" s="198" t="s">
        <v>568</v>
      </c>
      <c r="B37" s="195">
        <v>0</v>
      </c>
      <c r="C37" s="195">
        <v>0</v>
      </c>
      <c r="D37" s="197">
        <v>0</v>
      </c>
      <c r="E37" s="170" t="e">
        <f t="shared" si="0"/>
        <v>#DIV/0!</v>
      </c>
      <c r="F37" s="135"/>
    </row>
    <row r="38" spans="1:6" s="130" customFormat="1" ht="25.15" customHeight="1">
      <c r="A38" s="198" t="s">
        <v>178</v>
      </c>
      <c r="B38" s="195">
        <v>0</v>
      </c>
      <c r="C38" s="195">
        <v>0</v>
      </c>
      <c r="D38" s="197">
        <v>0</v>
      </c>
      <c r="E38" s="170" t="e">
        <f t="shared" si="0"/>
        <v>#DIV/0!</v>
      </c>
      <c r="F38" s="135"/>
    </row>
    <row r="39" spans="1:6" s="130" customFormat="1" ht="25.15" customHeight="1">
      <c r="A39" s="198" t="s">
        <v>180</v>
      </c>
      <c r="B39" s="195">
        <v>0</v>
      </c>
      <c r="C39" s="195">
        <v>0</v>
      </c>
      <c r="D39" s="197">
        <v>0</v>
      </c>
      <c r="E39" s="170" t="e">
        <f t="shared" si="0"/>
        <v>#DIV/0!</v>
      </c>
      <c r="F39" s="135"/>
    </row>
    <row r="40" spans="1:6" s="130" customFormat="1" ht="25.15" customHeight="1">
      <c r="A40" s="198" t="s">
        <v>569</v>
      </c>
      <c r="B40" s="195">
        <v>0</v>
      </c>
      <c r="C40" s="195">
        <v>0</v>
      </c>
      <c r="D40" s="197">
        <v>0</v>
      </c>
      <c r="E40" s="170" t="e">
        <f t="shared" si="0"/>
        <v>#DIV/0!</v>
      </c>
      <c r="F40" s="135"/>
    </row>
    <row r="41" spans="1:6" s="130" customFormat="1" ht="25.15" customHeight="1">
      <c r="A41" s="194" t="s">
        <v>181</v>
      </c>
      <c r="B41" s="288">
        <v>0</v>
      </c>
      <c r="C41" s="288">
        <v>7</v>
      </c>
      <c r="D41" s="286">
        <v>7</v>
      </c>
      <c r="E41" s="289">
        <f t="shared" si="0"/>
        <v>100</v>
      </c>
      <c r="F41" s="135"/>
    </row>
    <row r="42" spans="1:6" s="130" customFormat="1" ht="25.15" customHeight="1">
      <c r="A42" s="198" t="s">
        <v>570</v>
      </c>
      <c r="B42" s="195">
        <v>0</v>
      </c>
      <c r="C42" s="195">
        <v>0</v>
      </c>
      <c r="D42" s="197">
        <v>0</v>
      </c>
      <c r="E42" s="170" t="e">
        <f t="shared" si="0"/>
        <v>#DIV/0!</v>
      </c>
      <c r="F42" s="135"/>
    </row>
    <row r="43" spans="1:6" s="130" customFormat="1" ht="25.15" customHeight="1">
      <c r="A43" s="198" t="s">
        <v>571</v>
      </c>
      <c r="B43" s="195">
        <v>0</v>
      </c>
      <c r="C43" s="195">
        <v>0</v>
      </c>
      <c r="D43" s="197">
        <v>0</v>
      </c>
      <c r="E43" s="170" t="e">
        <f t="shared" si="0"/>
        <v>#DIV/0!</v>
      </c>
      <c r="F43" s="135"/>
    </row>
    <row r="44" spans="1:6" s="130" customFormat="1" ht="25.15" customHeight="1">
      <c r="A44" s="198" t="s">
        <v>572</v>
      </c>
      <c r="B44" s="195">
        <v>0</v>
      </c>
      <c r="C44" s="195">
        <v>0</v>
      </c>
      <c r="D44" s="197">
        <v>0</v>
      </c>
      <c r="E44" s="170" t="e">
        <f t="shared" si="0"/>
        <v>#DIV/0!</v>
      </c>
      <c r="F44" s="135"/>
    </row>
    <row r="45" spans="1:6" s="130" customFormat="1" ht="25.15" customHeight="1">
      <c r="A45" s="198" t="s">
        <v>182</v>
      </c>
      <c r="B45" s="195">
        <v>0</v>
      </c>
      <c r="C45" s="195">
        <v>7</v>
      </c>
      <c r="D45" s="197">
        <v>7</v>
      </c>
      <c r="E45" s="170">
        <f t="shared" si="0"/>
        <v>100</v>
      </c>
      <c r="F45" s="135"/>
    </row>
    <row r="46" spans="1:6" s="130" customFormat="1" ht="25.15" customHeight="1">
      <c r="A46" s="198" t="s">
        <v>573</v>
      </c>
      <c r="B46" s="195">
        <v>0</v>
      </c>
      <c r="C46" s="195">
        <v>0</v>
      </c>
      <c r="D46" s="197">
        <v>0</v>
      </c>
      <c r="E46" s="170" t="e">
        <f t="shared" si="0"/>
        <v>#DIV/0!</v>
      </c>
      <c r="F46" s="135"/>
    </row>
    <row r="47" spans="1:6" s="130" customFormat="1" ht="25.15" customHeight="1">
      <c r="A47" s="194" t="s">
        <v>183</v>
      </c>
      <c r="B47" s="288">
        <v>8214</v>
      </c>
      <c r="C47" s="288">
        <v>14215</v>
      </c>
      <c r="D47" s="286">
        <v>14215</v>
      </c>
      <c r="E47" s="289">
        <f t="shared" si="0"/>
        <v>100</v>
      </c>
      <c r="F47" s="135"/>
    </row>
    <row r="48" spans="1:6" s="130" customFormat="1" ht="25.15" customHeight="1">
      <c r="A48" s="198" t="s">
        <v>574</v>
      </c>
      <c r="B48" s="195">
        <v>0</v>
      </c>
      <c r="C48" s="195">
        <v>117</v>
      </c>
      <c r="D48" s="197">
        <v>117</v>
      </c>
      <c r="E48" s="170">
        <f t="shared" si="0"/>
        <v>100</v>
      </c>
      <c r="F48" s="135"/>
    </row>
    <row r="49" spans="1:6" s="130" customFormat="1" ht="25.15" customHeight="1">
      <c r="A49" s="198" t="s">
        <v>184</v>
      </c>
      <c r="B49" s="195">
        <v>7552</v>
      </c>
      <c r="C49" s="195">
        <v>12752</v>
      </c>
      <c r="D49" s="197">
        <v>12752</v>
      </c>
      <c r="E49" s="170">
        <f t="shared" si="0"/>
        <v>100</v>
      </c>
      <c r="F49" s="135"/>
    </row>
    <row r="50" spans="1:6" s="130" customFormat="1" ht="25.15" customHeight="1">
      <c r="A50" s="198" t="s">
        <v>185</v>
      </c>
      <c r="B50" s="195">
        <v>0</v>
      </c>
      <c r="C50" s="195">
        <v>0</v>
      </c>
      <c r="D50" s="197">
        <v>0</v>
      </c>
      <c r="E50" s="170" t="e">
        <f t="shared" si="0"/>
        <v>#DIV/0!</v>
      </c>
      <c r="F50" s="135"/>
    </row>
    <row r="51" spans="1:6" s="130" customFormat="1" ht="25.15" customHeight="1">
      <c r="A51" s="198" t="s">
        <v>186</v>
      </c>
      <c r="B51" s="195">
        <v>0</v>
      </c>
      <c r="C51" s="195">
        <v>114</v>
      </c>
      <c r="D51" s="197">
        <v>114</v>
      </c>
      <c r="E51" s="170">
        <f t="shared" si="0"/>
        <v>100</v>
      </c>
      <c r="F51" s="135"/>
    </row>
    <row r="52" spans="1:6" s="130" customFormat="1" ht="25.15" customHeight="1">
      <c r="A52" s="198" t="s">
        <v>187</v>
      </c>
      <c r="B52" s="195">
        <v>0</v>
      </c>
      <c r="C52" s="195">
        <v>244</v>
      </c>
      <c r="D52" s="197">
        <v>244</v>
      </c>
      <c r="E52" s="170">
        <f t="shared" si="0"/>
        <v>100</v>
      </c>
      <c r="F52" s="135"/>
    </row>
    <row r="53" spans="1:6" s="130" customFormat="1" ht="25.15" customHeight="1">
      <c r="A53" s="198" t="s">
        <v>188</v>
      </c>
      <c r="B53" s="195">
        <v>662</v>
      </c>
      <c r="C53" s="195">
        <v>986</v>
      </c>
      <c r="D53" s="197">
        <v>986</v>
      </c>
      <c r="E53" s="170">
        <f t="shared" si="0"/>
        <v>100</v>
      </c>
      <c r="F53" s="135"/>
    </row>
    <row r="54" spans="1:6" s="130" customFormat="1" ht="25.15" customHeight="1">
      <c r="A54" s="198" t="s">
        <v>189</v>
      </c>
      <c r="B54" s="195">
        <v>0</v>
      </c>
      <c r="C54" s="195">
        <v>0</v>
      </c>
      <c r="D54" s="197">
        <v>0</v>
      </c>
      <c r="E54" s="170" t="e">
        <f t="shared" si="0"/>
        <v>#DIV/0!</v>
      </c>
      <c r="F54" s="135"/>
    </row>
    <row r="55" spans="1:6" s="130" customFormat="1" ht="25.15" customHeight="1">
      <c r="A55" s="198" t="s">
        <v>190</v>
      </c>
      <c r="B55" s="195">
        <v>0</v>
      </c>
      <c r="C55" s="195">
        <v>0</v>
      </c>
      <c r="D55" s="197">
        <v>0</v>
      </c>
      <c r="E55" s="170" t="e">
        <f t="shared" si="0"/>
        <v>#DIV/0!</v>
      </c>
      <c r="F55" s="135"/>
    </row>
    <row r="56" spans="1:6" s="130" customFormat="1" ht="25.15" customHeight="1">
      <c r="A56" s="198" t="s">
        <v>191</v>
      </c>
      <c r="B56" s="195">
        <v>0</v>
      </c>
      <c r="C56" s="195">
        <v>0</v>
      </c>
      <c r="D56" s="197">
        <v>0</v>
      </c>
      <c r="E56" s="170" t="e">
        <f t="shared" si="0"/>
        <v>#DIV/0!</v>
      </c>
      <c r="F56" s="135"/>
    </row>
    <row r="57" spans="1:6" s="130" customFormat="1" ht="25.15" customHeight="1">
      <c r="A57" s="198" t="s">
        <v>192</v>
      </c>
      <c r="B57" s="195">
        <v>0</v>
      </c>
      <c r="C57" s="195">
        <v>0</v>
      </c>
      <c r="D57" s="197">
        <v>0</v>
      </c>
      <c r="E57" s="170" t="e">
        <f t="shared" si="0"/>
        <v>#DIV/0!</v>
      </c>
      <c r="F57" s="135"/>
    </row>
    <row r="58" spans="1:6" s="130" customFormat="1" ht="25.15" customHeight="1">
      <c r="A58" s="198" t="s">
        <v>575</v>
      </c>
      <c r="B58" s="195">
        <v>0</v>
      </c>
      <c r="C58" s="195">
        <v>2</v>
      </c>
      <c r="D58" s="197">
        <v>2</v>
      </c>
      <c r="E58" s="170">
        <f t="shared" si="0"/>
        <v>100</v>
      </c>
      <c r="F58" s="135"/>
    </row>
    <row r="59" spans="1:6" s="130" customFormat="1" ht="25.15" customHeight="1">
      <c r="A59" s="194" t="s">
        <v>193</v>
      </c>
      <c r="B59" s="288">
        <v>58921</v>
      </c>
      <c r="C59" s="288">
        <v>113274</v>
      </c>
      <c r="D59" s="286">
        <v>112248</v>
      </c>
      <c r="E59" s="289">
        <f t="shared" si="0"/>
        <v>99.094231686000327</v>
      </c>
      <c r="F59" s="135"/>
    </row>
    <row r="60" spans="1:6" s="130" customFormat="1" ht="25.15" customHeight="1">
      <c r="A60" s="198" t="s">
        <v>194</v>
      </c>
      <c r="B60" s="195">
        <v>1459</v>
      </c>
      <c r="C60" s="195">
        <v>2330</v>
      </c>
      <c r="D60" s="197">
        <v>2330</v>
      </c>
      <c r="E60" s="170">
        <f t="shared" si="0"/>
        <v>100</v>
      </c>
      <c r="F60" s="135"/>
    </row>
    <row r="61" spans="1:6" s="130" customFormat="1" ht="25.15" customHeight="1">
      <c r="A61" s="198" t="s">
        <v>195</v>
      </c>
      <c r="B61" s="195">
        <v>55378</v>
      </c>
      <c r="C61" s="195">
        <v>106274</v>
      </c>
      <c r="D61" s="197">
        <v>106274</v>
      </c>
      <c r="E61" s="170">
        <f t="shared" si="0"/>
        <v>100</v>
      </c>
      <c r="F61" s="135"/>
    </row>
    <row r="62" spans="1:6" s="130" customFormat="1" ht="25.15" customHeight="1">
      <c r="A62" s="198" t="s">
        <v>196</v>
      </c>
      <c r="B62" s="195">
        <v>59</v>
      </c>
      <c r="C62" s="195">
        <v>2126</v>
      </c>
      <c r="D62" s="197">
        <v>1126</v>
      </c>
      <c r="E62" s="170">
        <f t="shared" si="0"/>
        <v>52.963311382878643</v>
      </c>
      <c r="F62" s="135"/>
    </row>
    <row r="63" spans="1:6" s="130" customFormat="1" ht="25.15" customHeight="1">
      <c r="A63" s="198" t="s">
        <v>197</v>
      </c>
      <c r="B63" s="195">
        <v>160</v>
      </c>
      <c r="C63" s="195">
        <v>198</v>
      </c>
      <c r="D63" s="197">
        <v>198</v>
      </c>
      <c r="E63" s="170">
        <f t="shared" si="0"/>
        <v>100</v>
      </c>
      <c r="F63" s="135"/>
    </row>
    <row r="64" spans="1:6" s="130" customFormat="1" ht="25.15" customHeight="1">
      <c r="A64" s="198" t="s">
        <v>198</v>
      </c>
      <c r="B64" s="195">
        <v>0</v>
      </c>
      <c r="C64" s="195">
        <v>0</v>
      </c>
      <c r="D64" s="197">
        <v>0</v>
      </c>
      <c r="E64" s="170" t="e">
        <f t="shared" si="0"/>
        <v>#DIV/0!</v>
      </c>
      <c r="F64" s="135"/>
    </row>
    <row r="65" spans="1:6" s="130" customFormat="1" ht="25.15" customHeight="1">
      <c r="A65" s="198" t="s">
        <v>199</v>
      </c>
      <c r="B65" s="195">
        <v>0</v>
      </c>
      <c r="C65" s="195">
        <v>0</v>
      </c>
      <c r="D65" s="197">
        <v>0</v>
      </c>
      <c r="E65" s="170" t="e">
        <f t="shared" si="0"/>
        <v>#DIV/0!</v>
      </c>
      <c r="F65" s="135"/>
    </row>
    <row r="66" spans="1:6" s="130" customFormat="1" ht="25.15" customHeight="1">
      <c r="A66" s="198" t="s">
        <v>200</v>
      </c>
      <c r="B66" s="195">
        <v>299</v>
      </c>
      <c r="C66" s="195">
        <v>654</v>
      </c>
      <c r="D66" s="197">
        <v>654</v>
      </c>
      <c r="E66" s="170">
        <f t="shared" si="0"/>
        <v>100</v>
      </c>
      <c r="F66" s="135"/>
    </row>
    <row r="67" spans="1:6" s="130" customFormat="1" ht="25.15" customHeight="1">
      <c r="A67" s="198" t="s">
        <v>201</v>
      </c>
      <c r="B67" s="195">
        <v>566</v>
      </c>
      <c r="C67" s="195">
        <v>692</v>
      </c>
      <c r="D67" s="197">
        <v>692</v>
      </c>
      <c r="E67" s="170">
        <f t="shared" si="0"/>
        <v>100</v>
      </c>
      <c r="F67" s="135"/>
    </row>
    <row r="68" spans="1:6" s="130" customFormat="1" ht="25.15" customHeight="1">
      <c r="A68" s="198" t="s">
        <v>202</v>
      </c>
      <c r="B68" s="195">
        <v>1000</v>
      </c>
      <c r="C68" s="195">
        <v>1000</v>
      </c>
      <c r="D68" s="197">
        <v>974</v>
      </c>
      <c r="E68" s="170">
        <f t="shared" ref="E68:E131" si="1">D68/C68*100</f>
        <v>97.399999999999991</v>
      </c>
      <c r="F68" s="135"/>
    </row>
    <row r="69" spans="1:6" s="130" customFormat="1" ht="25.15" customHeight="1">
      <c r="A69" s="198" t="s">
        <v>576</v>
      </c>
      <c r="B69" s="195">
        <v>0</v>
      </c>
      <c r="C69" s="195">
        <v>0</v>
      </c>
      <c r="D69" s="197">
        <v>0</v>
      </c>
      <c r="E69" s="170" t="e">
        <f t="shared" si="1"/>
        <v>#DIV/0!</v>
      </c>
      <c r="F69" s="135"/>
    </row>
    <row r="70" spans="1:6" s="130" customFormat="1" ht="25.15" customHeight="1">
      <c r="A70" s="194" t="s">
        <v>203</v>
      </c>
      <c r="B70" s="288">
        <v>10</v>
      </c>
      <c r="C70" s="288">
        <v>165</v>
      </c>
      <c r="D70" s="286">
        <v>165</v>
      </c>
      <c r="E70" s="289">
        <f t="shared" si="1"/>
        <v>100</v>
      </c>
      <c r="F70" s="135"/>
    </row>
    <row r="71" spans="1:6" s="130" customFormat="1" ht="25.15" customHeight="1">
      <c r="A71" s="198" t="s">
        <v>204</v>
      </c>
      <c r="B71" s="195">
        <v>10</v>
      </c>
      <c r="C71" s="195">
        <v>23</v>
      </c>
      <c r="D71" s="197">
        <v>23</v>
      </c>
      <c r="E71" s="170">
        <f t="shared" si="1"/>
        <v>100</v>
      </c>
      <c r="F71" s="135"/>
    </row>
    <row r="72" spans="1:6" s="130" customFormat="1" ht="25.15" customHeight="1">
      <c r="A72" s="198" t="s">
        <v>205</v>
      </c>
      <c r="B72" s="195"/>
      <c r="C72" s="195">
        <v>0</v>
      </c>
      <c r="D72" s="197">
        <v>0</v>
      </c>
      <c r="E72" s="170" t="e">
        <f t="shared" si="1"/>
        <v>#DIV/0!</v>
      </c>
      <c r="F72" s="135"/>
    </row>
    <row r="73" spans="1:6" s="130" customFormat="1" ht="25.15" customHeight="1">
      <c r="A73" s="198" t="s">
        <v>206</v>
      </c>
      <c r="B73" s="195">
        <v>0</v>
      </c>
      <c r="C73" s="195">
        <v>0</v>
      </c>
      <c r="D73" s="197">
        <v>0</v>
      </c>
      <c r="E73" s="170" t="e">
        <f t="shared" si="1"/>
        <v>#DIV/0!</v>
      </c>
      <c r="F73" s="135"/>
    </row>
    <row r="74" spans="1:6" s="130" customFormat="1" ht="25.15" customHeight="1">
      <c r="A74" s="198" t="s">
        <v>207</v>
      </c>
      <c r="B74" s="195">
        <v>0</v>
      </c>
      <c r="C74" s="195">
        <v>90</v>
      </c>
      <c r="D74" s="197">
        <v>90</v>
      </c>
      <c r="E74" s="170">
        <f t="shared" si="1"/>
        <v>100</v>
      </c>
      <c r="F74" s="135"/>
    </row>
    <row r="75" spans="1:6" s="130" customFormat="1" ht="25.15" customHeight="1">
      <c r="A75" s="198" t="s">
        <v>208</v>
      </c>
      <c r="B75" s="195">
        <v>0</v>
      </c>
      <c r="C75" s="195">
        <v>0</v>
      </c>
      <c r="D75" s="197">
        <v>0</v>
      </c>
      <c r="E75" s="170" t="e">
        <f t="shared" si="1"/>
        <v>#DIV/0!</v>
      </c>
      <c r="F75" s="135"/>
    </row>
    <row r="76" spans="1:6" s="130" customFormat="1" ht="25.15" customHeight="1">
      <c r="A76" s="198" t="s">
        <v>209</v>
      </c>
      <c r="B76" s="195">
        <v>0</v>
      </c>
      <c r="C76" s="195">
        <v>0</v>
      </c>
      <c r="D76" s="197">
        <v>0</v>
      </c>
      <c r="E76" s="170" t="e">
        <f t="shared" si="1"/>
        <v>#DIV/0!</v>
      </c>
      <c r="F76" s="135"/>
    </row>
    <row r="77" spans="1:6" s="130" customFormat="1" ht="25.15" customHeight="1">
      <c r="A77" s="198" t="s">
        <v>210</v>
      </c>
      <c r="B77" s="195">
        <v>0</v>
      </c>
      <c r="C77" s="195">
        <v>52</v>
      </c>
      <c r="D77" s="197">
        <v>52</v>
      </c>
      <c r="E77" s="170">
        <f t="shared" si="1"/>
        <v>100</v>
      </c>
      <c r="F77" s="135"/>
    </row>
    <row r="78" spans="1:6" s="130" customFormat="1" ht="25.15" customHeight="1">
      <c r="A78" s="198" t="s">
        <v>211</v>
      </c>
      <c r="B78" s="195">
        <v>0</v>
      </c>
      <c r="C78" s="195">
        <v>0</v>
      </c>
      <c r="D78" s="197">
        <v>0</v>
      </c>
      <c r="E78" s="170" t="e">
        <f t="shared" si="1"/>
        <v>#DIV/0!</v>
      </c>
      <c r="F78" s="135"/>
    </row>
    <row r="79" spans="1:6" s="130" customFormat="1" ht="25.15" customHeight="1">
      <c r="A79" s="198" t="s">
        <v>212</v>
      </c>
      <c r="B79" s="195">
        <v>0</v>
      </c>
      <c r="C79" s="195">
        <v>0</v>
      </c>
      <c r="D79" s="197">
        <v>0</v>
      </c>
      <c r="E79" s="170" t="e">
        <f t="shared" si="1"/>
        <v>#DIV/0!</v>
      </c>
      <c r="F79" s="135"/>
    </row>
    <row r="80" spans="1:6" s="130" customFormat="1" ht="25.15" customHeight="1">
      <c r="A80" s="198" t="s">
        <v>577</v>
      </c>
      <c r="B80" s="195">
        <v>0</v>
      </c>
      <c r="C80" s="195">
        <v>0</v>
      </c>
      <c r="D80" s="197">
        <v>0</v>
      </c>
      <c r="E80" s="170" t="e">
        <f t="shared" si="1"/>
        <v>#DIV/0!</v>
      </c>
      <c r="F80" s="135"/>
    </row>
    <row r="81" spans="1:6" s="130" customFormat="1" ht="25.15" customHeight="1">
      <c r="A81" s="194" t="s">
        <v>213</v>
      </c>
      <c r="B81" s="288">
        <v>2125</v>
      </c>
      <c r="C81" s="288">
        <v>8182</v>
      </c>
      <c r="D81" s="286">
        <v>8182</v>
      </c>
      <c r="E81" s="289">
        <f t="shared" si="1"/>
        <v>100</v>
      </c>
      <c r="F81" s="135"/>
    </row>
    <row r="82" spans="1:6" s="130" customFormat="1" ht="25.15" customHeight="1">
      <c r="A82" s="198" t="s">
        <v>214</v>
      </c>
      <c r="B82" s="195">
        <v>1112</v>
      </c>
      <c r="C82" s="195">
        <v>5507</v>
      </c>
      <c r="D82" s="197">
        <v>5507</v>
      </c>
      <c r="E82" s="170">
        <f t="shared" si="1"/>
        <v>100</v>
      </c>
      <c r="F82" s="135"/>
    </row>
    <row r="83" spans="1:6" s="130" customFormat="1" ht="25.15" customHeight="1">
      <c r="A83" s="198" t="s">
        <v>215</v>
      </c>
      <c r="B83" s="195">
        <v>491</v>
      </c>
      <c r="C83" s="195">
        <v>1235</v>
      </c>
      <c r="D83" s="197">
        <v>1235</v>
      </c>
      <c r="E83" s="170">
        <f t="shared" si="1"/>
        <v>100</v>
      </c>
      <c r="F83" s="135"/>
    </row>
    <row r="84" spans="1:6" s="130" customFormat="1" ht="25.15" customHeight="1">
      <c r="A84" s="198" t="s">
        <v>216</v>
      </c>
      <c r="B84" s="195">
        <v>22</v>
      </c>
      <c r="C84" s="195">
        <v>287</v>
      </c>
      <c r="D84" s="197">
        <v>287</v>
      </c>
      <c r="E84" s="170">
        <f t="shared" si="1"/>
        <v>100</v>
      </c>
      <c r="F84" s="135"/>
    </row>
    <row r="85" spans="1:6" s="130" customFormat="1" ht="25.15" customHeight="1">
      <c r="A85" s="201" t="s">
        <v>217</v>
      </c>
      <c r="B85" s="195">
        <v>0</v>
      </c>
      <c r="C85" s="195">
        <v>0</v>
      </c>
      <c r="D85" s="197">
        <v>0</v>
      </c>
      <c r="E85" s="170" t="e">
        <f t="shared" si="1"/>
        <v>#DIV/0!</v>
      </c>
      <c r="F85" s="135"/>
    </row>
    <row r="86" spans="1:6" s="130" customFormat="1" ht="25.15" customHeight="1">
      <c r="A86" s="201" t="s">
        <v>218</v>
      </c>
      <c r="B86" s="195">
        <v>500</v>
      </c>
      <c r="C86" s="195">
        <v>906</v>
      </c>
      <c r="D86" s="197">
        <v>906</v>
      </c>
      <c r="E86" s="170">
        <f t="shared" si="1"/>
        <v>100</v>
      </c>
      <c r="F86" s="135"/>
    </row>
    <row r="87" spans="1:6" s="130" customFormat="1" ht="25.15" customHeight="1">
      <c r="A87" s="198" t="s">
        <v>578</v>
      </c>
      <c r="B87" s="195">
        <v>0</v>
      </c>
      <c r="C87" s="195">
        <v>247</v>
      </c>
      <c r="D87" s="197">
        <v>247</v>
      </c>
      <c r="E87" s="170">
        <f t="shared" si="1"/>
        <v>100</v>
      </c>
      <c r="F87" s="135"/>
    </row>
    <row r="88" spans="1:6" s="130" customFormat="1" ht="25.15" customHeight="1">
      <c r="A88" s="194" t="s">
        <v>219</v>
      </c>
      <c r="B88" s="288">
        <v>35671</v>
      </c>
      <c r="C88" s="288">
        <v>102385</v>
      </c>
      <c r="D88" s="286">
        <v>102385</v>
      </c>
      <c r="E88" s="289">
        <f t="shared" si="1"/>
        <v>100</v>
      </c>
      <c r="F88" s="135"/>
    </row>
    <row r="89" spans="1:6" s="130" customFormat="1" ht="25.15" customHeight="1">
      <c r="A89" s="198" t="s">
        <v>220</v>
      </c>
      <c r="B89" s="195">
        <v>865</v>
      </c>
      <c r="C89" s="195">
        <v>1520</v>
      </c>
      <c r="D89" s="197">
        <v>1520</v>
      </c>
      <c r="E89" s="170">
        <f t="shared" si="1"/>
        <v>100</v>
      </c>
      <c r="F89" s="135"/>
    </row>
    <row r="90" spans="1:6" s="130" customFormat="1" ht="25.15" customHeight="1">
      <c r="A90" s="198" t="s">
        <v>221</v>
      </c>
      <c r="B90" s="195">
        <v>846</v>
      </c>
      <c r="C90" s="195">
        <v>1998</v>
      </c>
      <c r="D90" s="197">
        <v>1998</v>
      </c>
      <c r="E90" s="170">
        <f t="shared" si="1"/>
        <v>100</v>
      </c>
      <c r="F90" s="135"/>
    </row>
    <row r="91" spans="1:6" s="130" customFormat="1" ht="25.15" customHeight="1">
      <c r="A91" s="198" t="s">
        <v>222</v>
      </c>
      <c r="B91" s="195">
        <v>0</v>
      </c>
      <c r="C91" s="195">
        <v>0</v>
      </c>
      <c r="D91" s="197">
        <v>0</v>
      </c>
      <c r="E91" s="170" t="e">
        <f t="shared" si="1"/>
        <v>#DIV/0!</v>
      </c>
      <c r="F91" s="135"/>
    </row>
    <row r="92" spans="1:6" s="130" customFormat="1" ht="25.15" customHeight="1">
      <c r="A92" s="198" t="s">
        <v>223</v>
      </c>
      <c r="B92" s="195">
        <v>30401</v>
      </c>
      <c r="C92" s="195">
        <v>40260</v>
      </c>
      <c r="D92" s="197">
        <v>40260</v>
      </c>
      <c r="E92" s="170">
        <f t="shared" si="1"/>
        <v>100</v>
      </c>
      <c r="F92" s="135"/>
    </row>
    <row r="93" spans="1:6" s="130" customFormat="1" ht="25.15" customHeight="1">
      <c r="A93" s="198" t="s">
        <v>224</v>
      </c>
      <c r="B93" s="195">
        <v>90</v>
      </c>
      <c r="C93" s="195">
        <v>92</v>
      </c>
      <c r="D93" s="197">
        <v>92</v>
      </c>
      <c r="E93" s="170">
        <f t="shared" si="1"/>
        <v>100</v>
      </c>
      <c r="F93" s="135"/>
    </row>
    <row r="94" spans="1:6" s="130" customFormat="1" ht="25.15" customHeight="1">
      <c r="A94" s="198" t="s">
        <v>225</v>
      </c>
      <c r="B94" s="195">
        <v>0</v>
      </c>
      <c r="C94" s="195">
        <v>380</v>
      </c>
      <c r="D94" s="197">
        <v>380</v>
      </c>
      <c r="E94" s="170">
        <f t="shared" si="1"/>
        <v>100</v>
      </c>
      <c r="F94" s="135"/>
    </row>
    <row r="95" spans="1:6" s="130" customFormat="1" ht="25.15" customHeight="1">
      <c r="A95" s="198" t="s">
        <v>226</v>
      </c>
      <c r="B95" s="195">
        <v>107</v>
      </c>
      <c r="C95" s="195">
        <v>4743</v>
      </c>
      <c r="D95" s="197">
        <v>4743</v>
      </c>
      <c r="E95" s="170">
        <f t="shared" si="1"/>
        <v>100</v>
      </c>
      <c r="F95" s="135"/>
    </row>
    <row r="96" spans="1:6" s="130" customFormat="1" ht="25.15" customHeight="1">
      <c r="A96" s="198" t="s">
        <v>227</v>
      </c>
      <c r="B96" s="195">
        <v>366</v>
      </c>
      <c r="C96" s="195">
        <v>874</v>
      </c>
      <c r="D96" s="197">
        <v>874</v>
      </c>
      <c r="E96" s="170">
        <f t="shared" si="1"/>
        <v>100</v>
      </c>
      <c r="F96" s="135"/>
    </row>
    <row r="97" spans="1:6" s="130" customFormat="1" ht="25.15" customHeight="1">
      <c r="A97" s="198" t="s">
        <v>228</v>
      </c>
      <c r="B97" s="195">
        <v>98</v>
      </c>
      <c r="C97" s="195">
        <v>388</v>
      </c>
      <c r="D97" s="197">
        <v>388</v>
      </c>
      <c r="E97" s="170">
        <f t="shared" si="1"/>
        <v>100</v>
      </c>
      <c r="F97" s="135"/>
    </row>
    <row r="98" spans="1:6" s="130" customFormat="1" ht="25.15" customHeight="1">
      <c r="A98" s="198" t="s">
        <v>229</v>
      </c>
      <c r="B98" s="195">
        <v>155</v>
      </c>
      <c r="C98" s="195">
        <v>2616</v>
      </c>
      <c r="D98" s="197">
        <v>2616</v>
      </c>
      <c r="E98" s="170">
        <f t="shared" si="1"/>
        <v>100</v>
      </c>
      <c r="F98" s="135"/>
    </row>
    <row r="99" spans="1:6" s="130" customFormat="1" ht="25.15" customHeight="1">
      <c r="A99" s="198" t="s">
        <v>230</v>
      </c>
      <c r="B99" s="195">
        <v>0</v>
      </c>
      <c r="C99" s="195">
        <v>0</v>
      </c>
      <c r="D99" s="197">
        <v>0</v>
      </c>
      <c r="E99" s="170" t="e">
        <f t="shared" si="1"/>
        <v>#DIV/0!</v>
      </c>
      <c r="F99" s="135"/>
    </row>
    <row r="100" spans="1:6" s="130" customFormat="1" ht="25.15" customHeight="1">
      <c r="A100" s="198" t="s">
        <v>231</v>
      </c>
      <c r="B100" s="195">
        <v>0</v>
      </c>
      <c r="C100" s="195">
        <v>2329</v>
      </c>
      <c r="D100" s="197">
        <v>2329</v>
      </c>
      <c r="E100" s="170">
        <f t="shared" si="1"/>
        <v>100</v>
      </c>
      <c r="F100" s="135"/>
    </row>
    <row r="101" spans="1:6" s="130" customFormat="1" ht="25.15" customHeight="1">
      <c r="A101" s="198" t="s">
        <v>232</v>
      </c>
      <c r="B101" s="195">
        <v>0</v>
      </c>
      <c r="C101" s="195">
        <v>0</v>
      </c>
      <c r="D101" s="197">
        <v>0</v>
      </c>
      <c r="E101" s="170" t="e">
        <f t="shared" si="1"/>
        <v>#DIV/0!</v>
      </c>
      <c r="F101" s="135"/>
    </row>
    <row r="102" spans="1:6" s="130" customFormat="1" ht="25.15" customHeight="1">
      <c r="A102" s="198" t="s">
        <v>233</v>
      </c>
      <c r="B102" s="195">
        <v>0</v>
      </c>
      <c r="C102" s="195">
        <v>174</v>
      </c>
      <c r="D102" s="197">
        <v>174</v>
      </c>
      <c r="E102" s="170">
        <f t="shared" si="1"/>
        <v>100</v>
      </c>
      <c r="F102" s="135"/>
    </row>
    <row r="103" spans="1:6" s="130" customFormat="1" ht="25.15" customHeight="1">
      <c r="A103" s="198" t="s">
        <v>234</v>
      </c>
      <c r="B103" s="195">
        <v>0</v>
      </c>
      <c r="C103" s="195">
        <v>0</v>
      </c>
      <c r="D103" s="197">
        <v>0</v>
      </c>
      <c r="E103" s="170" t="e">
        <f t="shared" si="1"/>
        <v>#DIV/0!</v>
      </c>
      <c r="F103" s="135"/>
    </row>
    <row r="104" spans="1:6" s="130" customFormat="1" ht="25.15" customHeight="1">
      <c r="A104" s="198" t="s">
        <v>235</v>
      </c>
      <c r="B104" s="195">
        <v>0</v>
      </c>
      <c r="C104" s="195">
        <v>0</v>
      </c>
      <c r="D104" s="197">
        <v>0</v>
      </c>
      <c r="E104" s="170" t="e">
        <f t="shared" si="1"/>
        <v>#DIV/0!</v>
      </c>
      <c r="F104" s="135"/>
    </row>
    <row r="105" spans="1:6" s="130" customFormat="1" ht="25.15" customHeight="1">
      <c r="A105" s="198" t="s">
        <v>236</v>
      </c>
      <c r="B105" s="195">
        <v>2289</v>
      </c>
      <c r="C105" s="195">
        <v>25800</v>
      </c>
      <c r="D105" s="197">
        <v>25800</v>
      </c>
      <c r="E105" s="170">
        <f t="shared" si="1"/>
        <v>100</v>
      </c>
      <c r="F105" s="135"/>
    </row>
    <row r="106" spans="1:6" s="130" customFormat="1" ht="25.15" customHeight="1">
      <c r="A106" s="198" t="s">
        <v>237</v>
      </c>
      <c r="B106" s="195">
        <v>0</v>
      </c>
      <c r="C106" s="195">
        <v>0</v>
      </c>
      <c r="D106" s="197">
        <v>0</v>
      </c>
      <c r="E106" s="170" t="e">
        <f t="shared" si="1"/>
        <v>#DIV/0!</v>
      </c>
      <c r="F106" s="135"/>
    </row>
    <row r="107" spans="1:6" s="130" customFormat="1" ht="25.15" customHeight="1">
      <c r="A107" s="198" t="s">
        <v>238</v>
      </c>
      <c r="B107" s="195">
        <v>76</v>
      </c>
      <c r="C107" s="195">
        <v>393</v>
      </c>
      <c r="D107" s="197">
        <v>393</v>
      </c>
      <c r="E107" s="170">
        <f t="shared" si="1"/>
        <v>100</v>
      </c>
      <c r="F107" s="135"/>
    </row>
    <row r="108" spans="1:6" s="130" customFormat="1" ht="25.15" customHeight="1">
      <c r="A108" s="198" t="s">
        <v>239</v>
      </c>
      <c r="B108" s="195">
        <v>0</v>
      </c>
      <c r="C108" s="195">
        <v>0</v>
      </c>
      <c r="D108" s="197">
        <v>0</v>
      </c>
      <c r="E108" s="170" t="e">
        <f t="shared" si="1"/>
        <v>#DIV/0!</v>
      </c>
      <c r="F108" s="135"/>
    </row>
    <row r="109" spans="1:6" s="130" customFormat="1" ht="25.15" customHeight="1">
      <c r="A109" s="198" t="s">
        <v>579</v>
      </c>
      <c r="B109" s="195">
        <v>378</v>
      </c>
      <c r="C109" s="195">
        <v>20818</v>
      </c>
      <c r="D109" s="197">
        <v>20818</v>
      </c>
      <c r="E109" s="170">
        <f t="shared" si="1"/>
        <v>100</v>
      </c>
      <c r="F109" s="135"/>
    </row>
    <row r="110" spans="1:6" s="130" customFormat="1" ht="25.15" customHeight="1">
      <c r="A110" s="194" t="s">
        <v>240</v>
      </c>
      <c r="B110" s="288">
        <v>16137</v>
      </c>
      <c r="C110" s="288">
        <v>40383</v>
      </c>
      <c r="D110" s="286">
        <v>40383</v>
      </c>
      <c r="E110" s="289">
        <f t="shared" si="1"/>
        <v>100</v>
      </c>
      <c r="F110" s="135"/>
    </row>
    <row r="111" spans="1:6" s="130" customFormat="1" ht="25.15" customHeight="1">
      <c r="A111" s="198" t="s">
        <v>241</v>
      </c>
      <c r="B111" s="195">
        <v>310</v>
      </c>
      <c r="C111" s="195">
        <v>536</v>
      </c>
      <c r="D111" s="197">
        <v>536</v>
      </c>
      <c r="E111" s="170">
        <f t="shared" si="1"/>
        <v>100</v>
      </c>
      <c r="F111" s="135"/>
    </row>
    <row r="112" spans="1:6" s="130" customFormat="1" ht="25.15" customHeight="1">
      <c r="A112" s="198" t="s">
        <v>242</v>
      </c>
      <c r="B112" s="195">
        <v>3937</v>
      </c>
      <c r="C112" s="195">
        <v>7932</v>
      </c>
      <c r="D112" s="197">
        <v>7932</v>
      </c>
      <c r="E112" s="170">
        <f t="shared" si="1"/>
        <v>100</v>
      </c>
      <c r="F112" s="135"/>
    </row>
    <row r="113" spans="1:6" s="130" customFormat="1" ht="25.15" customHeight="1">
      <c r="A113" s="198" t="s">
        <v>243</v>
      </c>
      <c r="B113" s="195">
        <v>5584</v>
      </c>
      <c r="C113" s="195">
        <v>9034</v>
      </c>
      <c r="D113" s="197">
        <v>9034</v>
      </c>
      <c r="E113" s="170">
        <f t="shared" si="1"/>
        <v>100</v>
      </c>
      <c r="F113" s="135"/>
    </row>
    <row r="114" spans="1:6" s="130" customFormat="1" ht="25.15" customHeight="1">
      <c r="A114" s="198" t="s">
        <v>244</v>
      </c>
      <c r="B114" s="195">
        <v>1504</v>
      </c>
      <c r="C114" s="195">
        <v>8609</v>
      </c>
      <c r="D114" s="197">
        <v>8609</v>
      </c>
      <c r="E114" s="170">
        <f t="shared" si="1"/>
        <v>100</v>
      </c>
      <c r="F114" s="135"/>
    </row>
    <row r="115" spans="1:6" s="130" customFormat="1" ht="25.15" customHeight="1">
      <c r="A115" s="198" t="s">
        <v>245</v>
      </c>
      <c r="B115" s="195">
        <v>0</v>
      </c>
      <c r="C115" s="195">
        <v>2</v>
      </c>
      <c r="D115" s="197">
        <v>2</v>
      </c>
      <c r="E115" s="170">
        <f t="shared" si="1"/>
        <v>100</v>
      </c>
      <c r="F115" s="135"/>
    </row>
    <row r="116" spans="1:6" s="130" customFormat="1" ht="25.15" customHeight="1">
      <c r="A116" s="198" t="s">
        <v>246</v>
      </c>
      <c r="B116" s="195">
        <v>324</v>
      </c>
      <c r="C116" s="195">
        <v>1894</v>
      </c>
      <c r="D116" s="197">
        <v>1894</v>
      </c>
      <c r="E116" s="170">
        <f t="shared" si="1"/>
        <v>100</v>
      </c>
      <c r="F116" s="135"/>
    </row>
    <row r="117" spans="1:6" s="130" customFormat="1" ht="25.15" customHeight="1">
      <c r="A117" s="198" t="s">
        <v>247</v>
      </c>
      <c r="B117" s="195">
        <v>3497</v>
      </c>
      <c r="C117" s="195">
        <v>5657</v>
      </c>
      <c r="D117" s="197">
        <v>5657</v>
      </c>
      <c r="E117" s="170">
        <f t="shared" si="1"/>
        <v>100</v>
      </c>
      <c r="F117" s="135"/>
    </row>
    <row r="118" spans="1:6" s="130" customFormat="1" ht="25.15" customHeight="1">
      <c r="A118" s="198" t="s">
        <v>248</v>
      </c>
      <c r="B118" s="195">
        <v>0</v>
      </c>
      <c r="C118" s="195">
        <v>0</v>
      </c>
      <c r="D118" s="197">
        <v>0</v>
      </c>
      <c r="E118" s="170" t="e">
        <f t="shared" si="1"/>
        <v>#DIV/0!</v>
      </c>
      <c r="F118" s="135"/>
    </row>
    <row r="119" spans="1:6" s="130" customFormat="1" ht="25.15" customHeight="1">
      <c r="A119" s="198" t="s">
        <v>249</v>
      </c>
      <c r="B119" s="195">
        <v>0</v>
      </c>
      <c r="C119" s="195">
        <v>0</v>
      </c>
      <c r="D119" s="197">
        <v>0</v>
      </c>
      <c r="E119" s="170" t="e">
        <f t="shared" si="1"/>
        <v>#DIV/0!</v>
      </c>
      <c r="F119" s="135"/>
    </row>
    <row r="120" spans="1:6" s="130" customFormat="1" ht="25.15" customHeight="1">
      <c r="A120" s="198" t="s">
        <v>250</v>
      </c>
      <c r="B120" s="195">
        <v>30</v>
      </c>
      <c r="C120" s="195">
        <v>69</v>
      </c>
      <c r="D120" s="197">
        <v>69</v>
      </c>
      <c r="E120" s="170">
        <f t="shared" si="1"/>
        <v>100</v>
      </c>
      <c r="F120" s="135"/>
    </row>
    <row r="121" spans="1:6" s="130" customFormat="1" ht="25.15" customHeight="1">
      <c r="A121" s="198" t="s">
        <v>251</v>
      </c>
      <c r="B121" s="195">
        <v>525</v>
      </c>
      <c r="C121" s="195">
        <v>829</v>
      </c>
      <c r="D121" s="197">
        <v>829</v>
      </c>
      <c r="E121" s="170">
        <f t="shared" si="1"/>
        <v>100</v>
      </c>
      <c r="F121" s="135"/>
    </row>
    <row r="122" spans="1:6" s="130" customFormat="1" ht="25.15" customHeight="1">
      <c r="A122" s="198" t="s">
        <v>580</v>
      </c>
      <c r="B122" s="195">
        <v>300</v>
      </c>
      <c r="C122" s="195">
        <v>3969</v>
      </c>
      <c r="D122" s="197">
        <v>3969</v>
      </c>
      <c r="E122" s="170">
        <f t="shared" si="1"/>
        <v>100</v>
      </c>
      <c r="F122" s="135"/>
    </row>
    <row r="123" spans="1:6" s="130" customFormat="1" ht="25.15" customHeight="1">
      <c r="A123" s="198" t="s">
        <v>581</v>
      </c>
      <c r="B123" s="195">
        <v>126</v>
      </c>
      <c r="C123" s="195">
        <v>1852</v>
      </c>
      <c r="D123" s="197">
        <v>1852</v>
      </c>
      <c r="E123" s="170">
        <f t="shared" si="1"/>
        <v>100</v>
      </c>
      <c r="F123" s="135"/>
    </row>
    <row r="124" spans="1:6" s="130" customFormat="1" ht="25.15" customHeight="1">
      <c r="A124" s="194" t="s">
        <v>252</v>
      </c>
      <c r="B124" s="288">
        <v>1000</v>
      </c>
      <c r="C124" s="288">
        <v>16418</v>
      </c>
      <c r="D124" s="286">
        <v>16126</v>
      </c>
      <c r="E124" s="289">
        <f t="shared" si="1"/>
        <v>98.221464246558654</v>
      </c>
      <c r="F124" s="135"/>
    </row>
    <row r="125" spans="1:6" s="130" customFormat="1" ht="25.15" customHeight="1">
      <c r="A125" s="198" t="s">
        <v>253</v>
      </c>
      <c r="B125" s="195">
        <v>0</v>
      </c>
      <c r="C125" s="195">
        <v>1235</v>
      </c>
      <c r="D125" s="197">
        <v>1235</v>
      </c>
      <c r="E125" s="170">
        <f t="shared" si="1"/>
        <v>100</v>
      </c>
      <c r="F125" s="135"/>
    </row>
    <row r="126" spans="1:6" s="130" customFormat="1" ht="25.15" customHeight="1">
      <c r="A126" s="198" t="s">
        <v>254</v>
      </c>
      <c r="B126" s="195">
        <v>0</v>
      </c>
      <c r="C126" s="195">
        <v>0</v>
      </c>
      <c r="D126" s="197">
        <v>0</v>
      </c>
      <c r="E126" s="170" t="e">
        <f t="shared" si="1"/>
        <v>#DIV/0!</v>
      </c>
      <c r="F126" s="135"/>
    </row>
    <row r="127" spans="1:6" s="130" customFormat="1" ht="25.15" customHeight="1">
      <c r="A127" s="198" t="s">
        <v>255</v>
      </c>
      <c r="B127" s="195">
        <v>500</v>
      </c>
      <c r="C127" s="195">
        <v>12973</v>
      </c>
      <c r="D127" s="197">
        <v>12853</v>
      </c>
      <c r="E127" s="170">
        <f t="shared" si="1"/>
        <v>99.075001927079313</v>
      </c>
      <c r="F127" s="135"/>
    </row>
    <row r="128" spans="1:6" s="130" customFormat="1" ht="25.15" customHeight="1">
      <c r="A128" s="198" t="s">
        <v>256</v>
      </c>
      <c r="B128" s="195">
        <v>500</v>
      </c>
      <c r="C128" s="195">
        <v>998</v>
      </c>
      <c r="D128" s="197">
        <v>998</v>
      </c>
      <c r="E128" s="170">
        <f t="shared" si="1"/>
        <v>100</v>
      </c>
      <c r="F128" s="135"/>
    </row>
    <row r="129" spans="1:6" s="130" customFormat="1" ht="25.15" customHeight="1">
      <c r="A129" s="198" t="s">
        <v>257</v>
      </c>
      <c r="B129" s="195"/>
      <c r="C129" s="195">
        <v>99</v>
      </c>
      <c r="D129" s="197">
        <v>72</v>
      </c>
      <c r="E129" s="170">
        <f t="shared" si="1"/>
        <v>72.727272727272734</v>
      </c>
      <c r="F129" s="135"/>
    </row>
    <row r="130" spans="1:6" s="130" customFormat="1" ht="25.15" customHeight="1">
      <c r="A130" s="198" t="s">
        <v>258</v>
      </c>
      <c r="B130" s="195">
        <v>0</v>
      </c>
      <c r="C130" s="195">
        <v>38</v>
      </c>
      <c r="D130" s="197">
        <v>38</v>
      </c>
      <c r="E130" s="170">
        <f t="shared" si="1"/>
        <v>100</v>
      </c>
      <c r="F130" s="135"/>
    </row>
    <row r="131" spans="1:6" s="130" customFormat="1" ht="25.15" customHeight="1">
      <c r="A131" s="198" t="s">
        <v>259</v>
      </c>
      <c r="B131" s="195">
        <v>0</v>
      </c>
      <c r="C131" s="195">
        <v>0</v>
      </c>
      <c r="D131" s="197">
        <v>0</v>
      </c>
      <c r="E131" s="170" t="e">
        <f t="shared" si="1"/>
        <v>#DIV/0!</v>
      </c>
      <c r="F131" s="135"/>
    </row>
    <row r="132" spans="1:6" s="130" customFormat="1" ht="25.15" customHeight="1">
      <c r="A132" s="198" t="s">
        <v>260</v>
      </c>
      <c r="B132" s="195">
        <v>0</v>
      </c>
      <c r="C132" s="195">
        <v>0</v>
      </c>
      <c r="D132" s="197">
        <v>0</v>
      </c>
      <c r="E132" s="170" t="e">
        <f t="shared" ref="E132:E195" si="2">D132/C132*100</f>
        <v>#DIV/0!</v>
      </c>
      <c r="F132" s="135"/>
    </row>
    <row r="133" spans="1:6" s="130" customFormat="1" ht="25.15" customHeight="1">
      <c r="A133" s="198" t="s">
        <v>582</v>
      </c>
      <c r="B133" s="195">
        <v>0</v>
      </c>
      <c r="C133" s="195">
        <v>0</v>
      </c>
      <c r="D133" s="197">
        <v>0</v>
      </c>
      <c r="E133" s="170" t="e">
        <f t="shared" si="2"/>
        <v>#DIV/0!</v>
      </c>
      <c r="F133" s="135"/>
    </row>
    <row r="134" spans="1:6" s="130" customFormat="1" ht="25.15" customHeight="1">
      <c r="A134" s="198" t="s">
        <v>583</v>
      </c>
      <c r="B134" s="195">
        <v>0</v>
      </c>
      <c r="C134" s="195">
        <v>0</v>
      </c>
      <c r="D134" s="197">
        <v>0</v>
      </c>
      <c r="E134" s="170" t="e">
        <f t="shared" si="2"/>
        <v>#DIV/0!</v>
      </c>
      <c r="F134" s="135"/>
    </row>
    <row r="135" spans="1:6" s="130" customFormat="1" ht="25.15" customHeight="1">
      <c r="A135" s="198" t="s">
        <v>261</v>
      </c>
      <c r="B135" s="195">
        <v>0</v>
      </c>
      <c r="C135" s="195">
        <v>0</v>
      </c>
      <c r="D135" s="197">
        <v>0</v>
      </c>
      <c r="E135" s="170" t="e">
        <f t="shared" si="2"/>
        <v>#DIV/0!</v>
      </c>
      <c r="F135" s="135"/>
    </row>
    <row r="136" spans="1:6" s="130" customFormat="1" ht="25.15" customHeight="1">
      <c r="A136" s="198" t="s">
        <v>584</v>
      </c>
      <c r="B136" s="195">
        <v>0</v>
      </c>
      <c r="C136" s="195">
        <v>145</v>
      </c>
      <c r="D136" s="197">
        <v>0</v>
      </c>
      <c r="E136" s="170">
        <f t="shared" si="2"/>
        <v>0</v>
      </c>
      <c r="F136" s="135"/>
    </row>
    <row r="137" spans="1:6" s="130" customFormat="1" ht="25.15" customHeight="1">
      <c r="A137" s="198" t="s">
        <v>585</v>
      </c>
      <c r="B137" s="195">
        <v>0</v>
      </c>
      <c r="C137" s="195">
        <v>0</v>
      </c>
      <c r="D137" s="197">
        <v>0</v>
      </c>
      <c r="E137" s="170" t="e">
        <f t="shared" si="2"/>
        <v>#DIV/0!</v>
      </c>
      <c r="F137" s="135"/>
    </row>
    <row r="138" spans="1:6" s="130" customFormat="1" ht="25.15" customHeight="1">
      <c r="A138" s="198" t="s">
        <v>262</v>
      </c>
      <c r="B138" s="195">
        <v>0</v>
      </c>
      <c r="C138" s="195">
        <v>0</v>
      </c>
      <c r="D138" s="197">
        <v>0</v>
      </c>
      <c r="E138" s="170" t="e">
        <f t="shared" si="2"/>
        <v>#DIV/0!</v>
      </c>
      <c r="F138" s="135"/>
    </row>
    <row r="139" spans="1:6" s="130" customFormat="1" ht="25.15" customHeight="1">
      <c r="A139" s="198" t="s">
        <v>586</v>
      </c>
      <c r="B139" s="195">
        <v>0</v>
      </c>
      <c r="C139" s="195">
        <v>930</v>
      </c>
      <c r="D139" s="197">
        <v>930</v>
      </c>
      <c r="E139" s="170">
        <f t="shared" si="2"/>
        <v>100</v>
      </c>
      <c r="F139" s="135"/>
    </row>
    <row r="140" spans="1:6" s="130" customFormat="1" ht="25.15" customHeight="1">
      <c r="A140" s="194" t="s">
        <v>263</v>
      </c>
      <c r="B140" s="288">
        <v>5997</v>
      </c>
      <c r="C140" s="288">
        <v>73106</v>
      </c>
      <c r="D140" s="286">
        <v>73106</v>
      </c>
      <c r="E140" s="289">
        <f t="shared" si="2"/>
        <v>100</v>
      </c>
      <c r="F140" s="135"/>
    </row>
    <row r="141" spans="1:6" s="130" customFormat="1" ht="25.15" customHeight="1">
      <c r="A141" s="198" t="s">
        <v>264</v>
      </c>
      <c r="B141" s="195">
        <v>1208</v>
      </c>
      <c r="C141" s="195">
        <v>2203</v>
      </c>
      <c r="D141" s="197">
        <v>2203</v>
      </c>
      <c r="E141" s="170">
        <f t="shared" si="2"/>
        <v>100</v>
      </c>
      <c r="F141" s="135"/>
    </row>
    <row r="142" spans="1:6" s="130" customFormat="1" ht="25.15" customHeight="1">
      <c r="A142" s="198" t="s">
        <v>587</v>
      </c>
      <c r="B142" s="195">
        <v>0</v>
      </c>
      <c r="C142" s="195">
        <v>0</v>
      </c>
      <c r="D142" s="197">
        <v>0</v>
      </c>
      <c r="E142" s="170" t="e">
        <f t="shared" si="2"/>
        <v>#DIV/0!</v>
      </c>
      <c r="F142" s="135"/>
    </row>
    <row r="143" spans="1:6" s="130" customFormat="1" ht="25.15" customHeight="1">
      <c r="A143" s="198" t="s">
        <v>265</v>
      </c>
      <c r="B143" s="195">
        <v>0</v>
      </c>
      <c r="C143" s="195">
        <v>16821</v>
      </c>
      <c r="D143" s="197">
        <v>16821</v>
      </c>
      <c r="E143" s="170">
        <f t="shared" si="2"/>
        <v>100</v>
      </c>
      <c r="F143" s="135"/>
    </row>
    <row r="144" spans="1:6" s="130" customFormat="1" ht="25.15" customHeight="1">
      <c r="A144" s="198" t="s">
        <v>588</v>
      </c>
      <c r="B144" s="195">
        <v>4594</v>
      </c>
      <c r="C144" s="195">
        <v>26154</v>
      </c>
      <c r="D144" s="197">
        <v>26154</v>
      </c>
      <c r="E144" s="170">
        <f t="shared" si="2"/>
        <v>100</v>
      </c>
      <c r="F144" s="135"/>
    </row>
    <row r="145" spans="1:6" s="130" customFormat="1" ht="25.15" customHeight="1">
      <c r="A145" s="198" t="s">
        <v>589</v>
      </c>
      <c r="B145" s="195">
        <v>195</v>
      </c>
      <c r="C145" s="195">
        <v>230</v>
      </c>
      <c r="D145" s="197">
        <v>230</v>
      </c>
      <c r="E145" s="170">
        <f t="shared" si="2"/>
        <v>100</v>
      </c>
      <c r="F145" s="135"/>
    </row>
    <row r="146" spans="1:6" s="130" customFormat="1" ht="25.15" customHeight="1">
      <c r="A146" s="198" t="s">
        <v>590</v>
      </c>
      <c r="B146" s="195">
        <v>0</v>
      </c>
      <c r="C146" s="195">
        <v>27698</v>
      </c>
      <c r="D146" s="197">
        <v>27698</v>
      </c>
      <c r="E146" s="170">
        <f t="shared" si="2"/>
        <v>100</v>
      </c>
      <c r="F146" s="135"/>
    </row>
    <row r="147" spans="1:6" s="130" customFormat="1" ht="25.15" customHeight="1">
      <c r="A147" s="194" t="s">
        <v>266</v>
      </c>
      <c r="B147" s="288">
        <v>16253</v>
      </c>
      <c r="C147" s="288">
        <v>79939</v>
      </c>
      <c r="D147" s="286">
        <v>79939</v>
      </c>
      <c r="E147" s="289">
        <f t="shared" si="2"/>
        <v>100</v>
      </c>
      <c r="F147" s="135"/>
    </row>
    <row r="148" spans="1:6" s="130" customFormat="1" ht="25.15" customHeight="1">
      <c r="A148" s="198" t="s">
        <v>267</v>
      </c>
      <c r="B148" s="195">
        <v>3400</v>
      </c>
      <c r="C148" s="195">
        <v>18849</v>
      </c>
      <c r="D148" s="197">
        <v>18849</v>
      </c>
      <c r="E148" s="170">
        <f t="shared" si="2"/>
        <v>100</v>
      </c>
      <c r="F148" s="135"/>
    </row>
    <row r="149" spans="1:6" s="130" customFormat="1" ht="25.15" customHeight="1">
      <c r="A149" s="198" t="s">
        <v>268</v>
      </c>
      <c r="B149" s="195">
        <v>2204</v>
      </c>
      <c r="C149" s="195">
        <v>15094</v>
      </c>
      <c r="D149" s="197">
        <v>15094</v>
      </c>
      <c r="E149" s="170">
        <f t="shared" si="2"/>
        <v>100</v>
      </c>
      <c r="F149" s="135"/>
    </row>
    <row r="150" spans="1:6" s="130" customFormat="1" ht="25.15" customHeight="1">
      <c r="A150" s="198" t="s">
        <v>269</v>
      </c>
      <c r="B150" s="195">
        <v>1640</v>
      </c>
      <c r="C150" s="195">
        <v>18902</v>
      </c>
      <c r="D150" s="197">
        <v>18902</v>
      </c>
      <c r="E150" s="170">
        <f t="shared" si="2"/>
        <v>100</v>
      </c>
      <c r="F150" s="135"/>
    </row>
    <row r="151" spans="1:6" s="130" customFormat="1" ht="25.15" customHeight="1">
      <c r="A151" s="198" t="s">
        <v>270</v>
      </c>
      <c r="B151" s="195">
        <v>3268</v>
      </c>
      <c r="C151" s="195">
        <v>15923</v>
      </c>
      <c r="D151" s="197">
        <v>15923</v>
      </c>
      <c r="E151" s="170">
        <f t="shared" si="2"/>
        <v>100</v>
      </c>
      <c r="F151" s="135"/>
    </row>
    <row r="152" spans="1:6" s="130" customFormat="1" ht="25.15" customHeight="1">
      <c r="A152" s="198" t="s">
        <v>271</v>
      </c>
      <c r="B152" s="195">
        <v>5741</v>
      </c>
      <c r="C152" s="195">
        <v>8283</v>
      </c>
      <c r="D152" s="197">
        <v>8283</v>
      </c>
      <c r="E152" s="170">
        <f t="shared" si="2"/>
        <v>100</v>
      </c>
      <c r="F152" s="135"/>
    </row>
    <row r="153" spans="1:6" s="130" customFormat="1" ht="25.15" customHeight="1">
      <c r="A153" s="198" t="s">
        <v>272</v>
      </c>
      <c r="B153" s="195">
        <v>0</v>
      </c>
      <c r="C153" s="195">
        <v>1546</v>
      </c>
      <c r="D153" s="197">
        <v>1546</v>
      </c>
      <c r="E153" s="170">
        <f t="shared" si="2"/>
        <v>100</v>
      </c>
      <c r="F153" s="135"/>
    </row>
    <row r="154" spans="1:6" s="130" customFormat="1" ht="25.15" customHeight="1">
      <c r="A154" s="198" t="s">
        <v>273</v>
      </c>
      <c r="B154" s="195">
        <v>0</v>
      </c>
      <c r="C154" s="195">
        <v>0</v>
      </c>
      <c r="D154" s="197">
        <v>0</v>
      </c>
      <c r="E154" s="170" t="e">
        <f t="shared" si="2"/>
        <v>#DIV/0!</v>
      </c>
      <c r="F154" s="135"/>
    </row>
    <row r="155" spans="1:6" s="130" customFormat="1" ht="25.15" customHeight="1">
      <c r="A155" s="198" t="s">
        <v>591</v>
      </c>
      <c r="B155" s="195">
        <v>0</v>
      </c>
      <c r="C155" s="195">
        <v>1342</v>
      </c>
      <c r="D155" s="197">
        <v>1342</v>
      </c>
      <c r="E155" s="170">
        <f t="shared" si="2"/>
        <v>100</v>
      </c>
      <c r="F155" s="135"/>
    </row>
    <row r="156" spans="1:6" s="130" customFormat="1" ht="25.15" customHeight="1">
      <c r="A156" s="194" t="s">
        <v>274</v>
      </c>
      <c r="B156" s="288">
        <v>1154</v>
      </c>
      <c r="C156" s="288">
        <v>17138</v>
      </c>
      <c r="D156" s="286">
        <v>17016</v>
      </c>
      <c r="E156" s="289">
        <f t="shared" si="2"/>
        <v>99.288131637297241</v>
      </c>
      <c r="F156" s="135"/>
    </row>
    <row r="157" spans="1:6" s="130" customFormat="1" ht="25.15" customHeight="1">
      <c r="A157" s="198" t="s">
        <v>275</v>
      </c>
      <c r="B157" s="195">
        <v>1154</v>
      </c>
      <c r="C157" s="195">
        <v>14844</v>
      </c>
      <c r="D157" s="197">
        <v>14722</v>
      </c>
      <c r="E157" s="170">
        <f t="shared" si="2"/>
        <v>99.178119105362441</v>
      </c>
      <c r="F157" s="135"/>
    </row>
    <row r="158" spans="1:6" s="130" customFormat="1" ht="25.15" customHeight="1">
      <c r="A158" s="198" t="s">
        <v>276</v>
      </c>
      <c r="B158" s="195">
        <v>0</v>
      </c>
      <c r="C158" s="195">
        <v>0</v>
      </c>
      <c r="D158" s="197">
        <v>0</v>
      </c>
      <c r="E158" s="170" t="e">
        <f t="shared" si="2"/>
        <v>#DIV/0!</v>
      </c>
      <c r="F158" s="135"/>
    </row>
    <row r="159" spans="1:6" s="130" customFormat="1" ht="25.15" customHeight="1">
      <c r="A159" s="198" t="s">
        <v>277</v>
      </c>
      <c r="B159" s="195">
        <v>0</v>
      </c>
      <c r="C159" s="195">
        <v>0</v>
      </c>
      <c r="D159" s="197">
        <v>0</v>
      </c>
      <c r="E159" s="170" t="e">
        <f t="shared" si="2"/>
        <v>#DIV/0!</v>
      </c>
      <c r="F159" s="135"/>
    </row>
    <row r="160" spans="1:6" s="130" customFormat="1" ht="25.15" customHeight="1">
      <c r="A160" s="198" t="s">
        <v>278</v>
      </c>
      <c r="B160" s="195">
        <v>0</v>
      </c>
      <c r="C160" s="195">
        <v>472</v>
      </c>
      <c r="D160" s="197">
        <v>472</v>
      </c>
      <c r="E160" s="170">
        <f t="shared" si="2"/>
        <v>100</v>
      </c>
      <c r="F160" s="135"/>
    </row>
    <row r="161" spans="1:6" s="130" customFormat="1" ht="25.15" customHeight="1">
      <c r="A161" s="198" t="s">
        <v>279</v>
      </c>
      <c r="B161" s="195">
        <v>0</v>
      </c>
      <c r="C161" s="195">
        <v>0</v>
      </c>
      <c r="D161" s="197">
        <v>0</v>
      </c>
      <c r="E161" s="170" t="e">
        <f t="shared" si="2"/>
        <v>#DIV/0!</v>
      </c>
      <c r="F161" s="135"/>
    </row>
    <row r="162" spans="1:6" s="130" customFormat="1" ht="25.15" customHeight="1">
      <c r="A162" s="198" t="s">
        <v>280</v>
      </c>
      <c r="B162" s="195">
        <v>0</v>
      </c>
      <c r="C162" s="195">
        <v>867</v>
      </c>
      <c r="D162" s="197">
        <v>867</v>
      </c>
      <c r="E162" s="170">
        <f t="shared" si="2"/>
        <v>100</v>
      </c>
      <c r="F162" s="135"/>
    </row>
    <row r="163" spans="1:6" s="130" customFormat="1" ht="25.15" customHeight="1">
      <c r="A163" s="198" t="s">
        <v>592</v>
      </c>
      <c r="B163" s="195">
        <v>0</v>
      </c>
      <c r="C163" s="195">
        <v>955</v>
      </c>
      <c r="D163" s="197">
        <v>955</v>
      </c>
      <c r="E163" s="170">
        <f t="shared" si="2"/>
        <v>100</v>
      </c>
      <c r="F163" s="135"/>
    </row>
    <row r="164" spans="1:6" s="130" customFormat="1" ht="25.15" customHeight="1">
      <c r="A164" s="194" t="s">
        <v>281</v>
      </c>
      <c r="B164" s="288">
        <v>0</v>
      </c>
      <c r="C164" s="288">
        <v>915</v>
      </c>
      <c r="D164" s="286">
        <v>915</v>
      </c>
      <c r="E164" s="289">
        <f t="shared" si="2"/>
        <v>100</v>
      </c>
      <c r="F164" s="135"/>
    </row>
    <row r="165" spans="1:6" s="130" customFormat="1" ht="25.15" customHeight="1">
      <c r="A165" s="198" t="s">
        <v>282</v>
      </c>
      <c r="B165" s="195">
        <v>0</v>
      </c>
      <c r="C165" s="195">
        <v>0</v>
      </c>
      <c r="D165" s="197">
        <v>0</v>
      </c>
      <c r="E165" s="170" t="e">
        <f t="shared" si="2"/>
        <v>#DIV/0!</v>
      </c>
      <c r="F165" s="135"/>
    </row>
    <row r="166" spans="1:6" s="130" customFormat="1" ht="25.15" customHeight="1">
      <c r="A166" s="198" t="s">
        <v>283</v>
      </c>
      <c r="B166" s="195">
        <v>0</v>
      </c>
      <c r="C166" s="195">
        <v>305</v>
      </c>
      <c r="D166" s="197">
        <v>305</v>
      </c>
      <c r="E166" s="170">
        <f t="shared" si="2"/>
        <v>100</v>
      </c>
      <c r="F166" s="135"/>
    </row>
    <row r="167" spans="1:6" s="130" customFormat="1" ht="25.15" customHeight="1">
      <c r="A167" s="198" t="s">
        <v>284</v>
      </c>
      <c r="B167" s="195">
        <v>0</v>
      </c>
      <c r="C167" s="195">
        <v>0</v>
      </c>
      <c r="D167" s="197">
        <v>0</v>
      </c>
      <c r="E167" s="170" t="e">
        <f t="shared" si="2"/>
        <v>#DIV/0!</v>
      </c>
      <c r="F167" s="135"/>
    </row>
    <row r="168" spans="1:6" s="130" customFormat="1" ht="25.15" customHeight="1">
      <c r="A168" s="198" t="s">
        <v>285</v>
      </c>
      <c r="B168" s="195">
        <v>0</v>
      </c>
      <c r="C168" s="195">
        <v>57</v>
      </c>
      <c r="D168" s="197">
        <v>57</v>
      </c>
      <c r="E168" s="170">
        <f t="shared" si="2"/>
        <v>100</v>
      </c>
      <c r="F168" s="135"/>
    </row>
    <row r="169" spans="1:6" s="130" customFormat="1" ht="25.15" customHeight="1">
      <c r="A169" s="198" t="s">
        <v>286</v>
      </c>
      <c r="B169" s="195">
        <v>0</v>
      </c>
      <c r="C169" s="195">
        <v>0</v>
      </c>
      <c r="D169" s="197">
        <v>0</v>
      </c>
      <c r="E169" s="170" t="e">
        <f t="shared" si="2"/>
        <v>#DIV/0!</v>
      </c>
      <c r="F169" s="135"/>
    </row>
    <row r="170" spans="1:6" s="130" customFormat="1" ht="25.15" customHeight="1">
      <c r="A170" s="198" t="s">
        <v>287</v>
      </c>
      <c r="B170" s="195">
        <v>0</v>
      </c>
      <c r="C170" s="195">
        <v>553</v>
      </c>
      <c r="D170" s="197">
        <v>553</v>
      </c>
      <c r="E170" s="170">
        <f t="shared" si="2"/>
        <v>100</v>
      </c>
      <c r="F170" s="135"/>
    </row>
    <row r="171" spans="1:6" s="130" customFormat="1" ht="25.15" customHeight="1">
      <c r="A171" s="198" t="s">
        <v>593</v>
      </c>
      <c r="B171" s="195">
        <v>0</v>
      </c>
      <c r="C171" s="195">
        <v>0</v>
      </c>
      <c r="D171" s="197">
        <v>0</v>
      </c>
      <c r="E171" s="170" t="e">
        <f t="shared" si="2"/>
        <v>#DIV/0!</v>
      </c>
      <c r="F171" s="135"/>
    </row>
    <row r="172" spans="1:6" s="130" customFormat="1" ht="25.15" customHeight="1">
      <c r="A172" s="194" t="s">
        <v>288</v>
      </c>
      <c r="B172" s="288">
        <v>114</v>
      </c>
      <c r="C172" s="288">
        <v>1646</v>
      </c>
      <c r="D172" s="286">
        <v>671</v>
      </c>
      <c r="E172" s="289">
        <f t="shared" si="2"/>
        <v>40.765492102065615</v>
      </c>
      <c r="F172" s="135"/>
    </row>
    <row r="173" spans="1:6" s="130" customFormat="1" ht="25.15" customHeight="1">
      <c r="A173" s="198" t="s">
        <v>289</v>
      </c>
      <c r="B173" s="195">
        <v>114</v>
      </c>
      <c r="C173" s="195">
        <v>1440</v>
      </c>
      <c r="D173" s="197">
        <v>465</v>
      </c>
      <c r="E173" s="170">
        <f t="shared" si="2"/>
        <v>32.291666666666671</v>
      </c>
      <c r="F173" s="135"/>
    </row>
    <row r="174" spans="1:6" s="130" customFormat="1" ht="25.15" customHeight="1">
      <c r="A174" s="198" t="s">
        <v>290</v>
      </c>
      <c r="B174" s="195">
        <v>0</v>
      </c>
      <c r="C174" s="195">
        <v>0</v>
      </c>
      <c r="D174" s="197">
        <v>0</v>
      </c>
      <c r="E174" s="170" t="e">
        <f t="shared" si="2"/>
        <v>#DIV/0!</v>
      </c>
      <c r="F174" s="135"/>
    </row>
    <row r="175" spans="1:6" s="130" customFormat="1" ht="25.15" customHeight="1">
      <c r="A175" s="198" t="s">
        <v>594</v>
      </c>
      <c r="B175" s="195">
        <v>0</v>
      </c>
      <c r="C175" s="195">
        <v>206</v>
      </c>
      <c r="D175" s="197">
        <v>206</v>
      </c>
      <c r="E175" s="170">
        <f t="shared" si="2"/>
        <v>100</v>
      </c>
      <c r="F175" s="135"/>
    </row>
    <row r="176" spans="1:6" s="130" customFormat="1" ht="25.15" customHeight="1">
      <c r="A176" s="194" t="s">
        <v>291</v>
      </c>
      <c r="B176" s="288">
        <v>0</v>
      </c>
      <c r="C176" s="288">
        <v>92</v>
      </c>
      <c r="D176" s="286">
        <v>92</v>
      </c>
      <c r="E176" s="289">
        <f t="shared" si="2"/>
        <v>100</v>
      </c>
      <c r="F176" s="135"/>
    </row>
    <row r="177" spans="1:6" s="130" customFormat="1" ht="25.15" customHeight="1">
      <c r="A177" s="198" t="s">
        <v>292</v>
      </c>
      <c r="B177" s="195">
        <v>0</v>
      </c>
      <c r="C177" s="195">
        <v>84</v>
      </c>
      <c r="D177" s="197">
        <v>84</v>
      </c>
      <c r="E177" s="170">
        <f t="shared" si="2"/>
        <v>100</v>
      </c>
      <c r="F177" s="135"/>
    </row>
    <row r="178" spans="1:6" s="130" customFormat="1" ht="25.15" customHeight="1">
      <c r="A178" s="198" t="s">
        <v>293</v>
      </c>
      <c r="B178" s="195">
        <v>0</v>
      </c>
      <c r="C178" s="195">
        <v>0</v>
      </c>
      <c r="D178" s="197">
        <v>0</v>
      </c>
      <c r="E178" s="170" t="e">
        <f t="shared" si="2"/>
        <v>#DIV/0!</v>
      </c>
      <c r="F178" s="135"/>
    </row>
    <row r="179" spans="1:6" s="130" customFormat="1" ht="25.15" customHeight="1">
      <c r="A179" s="198" t="s">
        <v>294</v>
      </c>
      <c r="B179" s="195">
        <v>0</v>
      </c>
      <c r="C179" s="195">
        <v>8</v>
      </c>
      <c r="D179" s="197">
        <v>8</v>
      </c>
      <c r="E179" s="170">
        <f t="shared" si="2"/>
        <v>100</v>
      </c>
      <c r="F179" s="135"/>
    </row>
    <row r="180" spans="1:6" s="130" customFormat="1" ht="25.15" customHeight="1">
      <c r="A180" s="198" t="s">
        <v>295</v>
      </c>
      <c r="B180" s="195">
        <v>0</v>
      </c>
      <c r="C180" s="195">
        <v>0</v>
      </c>
      <c r="D180" s="197">
        <v>0</v>
      </c>
      <c r="E180" s="170" t="e">
        <f t="shared" si="2"/>
        <v>#DIV/0!</v>
      </c>
      <c r="F180" s="135"/>
    </row>
    <row r="181" spans="1:6" s="130" customFormat="1" ht="25.15" customHeight="1">
      <c r="A181" s="198" t="s">
        <v>595</v>
      </c>
      <c r="B181" s="195">
        <v>0</v>
      </c>
      <c r="C181" s="195">
        <v>0</v>
      </c>
      <c r="D181" s="197">
        <v>0</v>
      </c>
      <c r="E181" s="170" t="e">
        <f t="shared" si="2"/>
        <v>#DIV/0!</v>
      </c>
      <c r="F181" s="135"/>
    </row>
    <row r="182" spans="1:6" s="130" customFormat="1" ht="25.15" customHeight="1">
      <c r="A182" s="194" t="s">
        <v>296</v>
      </c>
      <c r="B182" s="195">
        <v>0</v>
      </c>
      <c r="C182" s="195">
        <v>0</v>
      </c>
      <c r="D182" s="197">
        <v>0</v>
      </c>
      <c r="E182" s="170" t="e">
        <f t="shared" si="2"/>
        <v>#DIV/0!</v>
      </c>
      <c r="F182" s="135"/>
    </row>
    <row r="183" spans="1:6" s="130" customFormat="1" ht="25.15" customHeight="1">
      <c r="A183" s="198" t="s">
        <v>297</v>
      </c>
      <c r="B183" s="195">
        <v>0</v>
      </c>
      <c r="C183" s="195">
        <v>0</v>
      </c>
      <c r="D183" s="197">
        <v>0</v>
      </c>
      <c r="E183" s="170" t="e">
        <f t="shared" si="2"/>
        <v>#DIV/0!</v>
      </c>
      <c r="F183" s="135"/>
    </row>
    <row r="184" spans="1:6" s="130" customFormat="1" ht="25.15" customHeight="1">
      <c r="A184" s="198" t="s">
        <v>298</v>
      </c>
      <c r="B184" s="195">
        <v>0</v>
      </c>
      <c r="C184" s="195">
        <v>0</v>
      </c>
      <c r="D184" s="197">
        <v>0</v>
      </c>
      <c r="E184" s="170" t="e">
        <f t="shared" si="2"/>
        <v>#DIV/0!</v>
      </c>
      <c r="F184" s="135"/>
    </row>
    <row r="185" spans="1:6" s="130" customFormat="1" ht="25.15" customHeight="1">
      <c r="A185" s="198" t="s">
        <v>299</v>
      </c>
      <c r="B185" s="195">
        <v>0</v>
      </c>
      <c r="C185" s="195">
        <v>0</v>
      </c>
      <c r="D185" s="197">
        <v>0</v>
      </c>
      <c r="E185" s="170" t="e">
        <f t="shared" si="2"/>
        <v>#DIV/0!</v>
      </c>
      <c r="F185" s="135"/>
    </row>
    <row r="186" spans="1:6" s="130" customFormat="1" ht="25.15" customHeight="1">
      <c r="A186" s="198" t="s">
        <v>300</v>
      </c>
      <c r="B186" s="195">
        <v>0</v>
      </c>
      <c r="C186" s="195">
        <v>0</v>
      </c>
      <c r="D186" s="197">
        <v>0</v>
      </c>
      <c r="E186" s="170" t="e">
        <f t="shared" si="2"/>
        <v>#DIV/0!</v>
      </c>
      <c r="F186" s="135"/>
    </row>
    <row r="187" spans="1:6" s="130" customFormat="1" ht="25.15" customHeight="1">
      <c r="A187" s="198" t="s">
        <v>301</v>
      </c>
      <c r="B187" s="195">
        <v>0</v>
      </c>
      <c r="C187" s="195">
        <v>0</v>
      </c>
      <c r="D187" s="197">
        <v>0</v>
      </c>
      <c r="E187" s="170" t="e">
        <f t="shared" si="2"/>
        <v>#DIV/0!</v>
      </c>
      <c r="F187" s="135"/>
    </row>
    <row r="188" spans="1:6" s="130" customFormat="1" ht="25.15" customHeight="1">
      <c r="A188" s="198" t="s">
        <v>302</v>
      </c>
      <c r="B188" s="195">
        <v>0</v>
      </c>
      <c r="C188" s="195">
        <v>0</v>
      </c>
      <c r="D188" s="197">
        <v>0</v>
      </c>
      <c r="E188" s="170" t="e">
        <f t="shared" si="2"/>
        <v>#DIV/0!</v>
      </c>
      <c r="F188" s="135"/>
    </row>
    <row r="189" spans="1:6" s="130" customFormat="1" ht="25.15" customHeight="1">
      <c r="A189" s="198" t="s">
        <v>303</v>
      </c>
      <c r="B189" s="195">
        <v>0</v>
      </c>
      <c r="C189" s="195">
        <v>0</v>
      </c>
      <c r="D189" s="197">
        <v>0</v>
      </c>
      <c r="E189" s="170" t="e">
        <f t="shared" si="2"/>
        <v>#DIV/0!</v>
      </c>
      <c r="F189" s="135"/>
    </row>
    <row r="190" spans="1:6" s="130" customFormat="1" ht="25.15" customHeight="1">
      <c r="A190" s="198" t="s">
        <v>304</v>
      </c>
      <c r="B190" s="195">
        <v>0</v>
      </c>
      <c r="C190" s="195">
        <v>0</v>
      </c>
      <c r="D190" s="197">
        <v>0</v>
      </c>
      <c r="E190" s="170" t="e">
        <f t="shared" si="2"/>
        <v>#DIV/0!</v>
      </c>
      <c r="F190" s="135"/>
    </row>
    <row r="191" spans="1:6" s="130" customFormat="1" ht="25.15" customHeight="1">
      <c r="A191" s="198" t="s">
        <v>305</v>
      </c>
      <c r="B191" s="195">
        <v>0</v>
      </c>
      <c r="C191" s="195">
        <v>0</v>
      </c>
      <c r="D191" s="197">
        <v>0</v>
      </c>
      <c r="E191" s="170" t="e">
        <f t="shared" si="2"/>
        <v>#DIV/0!</v>
      </c>
      <c r="F191" s="135"/>
    </row>
    <row r="192" spans="1:6" s="130" customFormat="1" ht="25.15" customHeight="1">
      <c r="A192" s="194" t="s">
        <v>306</v>
      </c>
      <c r="B192" s="288">
        <v>1353</v>
      </c>
      <c r="C192" s="288">
        <v>16635</v>
      </c>
      <c r="D192" s="286">
        <v>4035</v>
      </c>
      <c r="E192" s="289">
        <f t="shared" si="2"/>
        <v>24.256086564472497</v>
      </c>
      <c r="F192" s="135"/>
    </row>
    <row r="193" spans="1:6" s="130" customFormat="1" ht="25.15" customHeight="1">
      <c r="A193" s="198" t="s">
        <v>307</v>
      </c>
      <c r="B193" s="195">
        <v>1309</v>
      </c>
      <c r="C193" s="195">
        <v>16482</v>
      </c>
      <c r="D193" s="197">
        <v>3882</v>
      </c>
      <c r="E193" s="170">
        <f t="shared" si="2"/>
        <v>23.552966872952311</v>
      </c>
      <c r="F193" s="135"/>
    </row>
    <row r="194" spans="1:6" s="130" customFormat="1" ht="25.15" customHeight="1">
      <c r="A194" s="198" t="s">
        <v>308</v>
      </c>
      <c r="B194" s="195">
        <v>44</v>
      </c>
      <c r="C194" s="195">
        <v>153</v>
      </c>
      <c r="D194" s="197">
        <v>153</v>
      </c>
      <c r="E194" s="170">
        <f t="shared" si="2"/>
        <v>100</v>
      </c>
      <c r="F194" s="135"/>
    </row>
    <row r="195" spans="1:6" s="130" customFormat="1" ht="25.15" customHeight="1">
      <c r="A195" s="198" t="s">
        <v>596</v>
      </c>
      <c r="B195" s="195">
        <v>0</v>
      </c>
      <c r="C195" s="195">
        <v>0</v>
      </c>
      <c r="D195" s="197">
        <v>0</v>
      </c>
      <c r="E195" s="170" t="e">
        <f t="shared" si="2"/>
        <v>#DIV/0!</v>
      </c>
      <c r="F195" s="135"/>
    </row>
    <row r="196" spans="1:6" s="130" customFormat="1" ht="25.15" customHeight="1">
      <c r="A196" s="194" t="s">
        <v>309</v>
      </c>
      <c r="B196" s="288">
        <v>3775</v>
      </c>
      <c r="C196" s="288">
        <v>11810</v>
      </c>
      <c r="D196" s="286">
        <v>11810</v>
      </c>
      <c r="E196" s="289">
        <f t="shared" ref="E196:E225" si="3">D196/C196*100</f>
        <v>100</v>
      </c>
      <c r="F196" s="135"/>
    </row>
    <row r="197" spans="1:6" s="130" customFormat="1" ht="25.15" customHeight="1">
      <c r="A197" s="198" t="s">
        <v>310</v>
      </c>
      <c r="B197" s="195">
        <v>7</v>
      </c>
      <c r="C197" s="195">
        <v>5452</v>
      </c>
      <c r="D197" s="197">
        <v>5452</v>
      </c>
      <c r="E197" s="170">
        <f t="shared" si="3"/>
        <v>100</v>
      </c>
      <c r="F197" s="135"/>
    </row>
    <row r="198" spans="1:6" s="130" customFormat="1" ht="25.15" customHeight="1">
      <c r="A198" s="198" t="s">
        <v>311</v>
      </c>
      <c r="B198" s="195">
        <v>3768</v>
      </c>
      <c r="C198" s="195">
        <v>6358</v>
      </c>
      <c r="D198" s="197">
        <v>6358</v>
      </c>
      <c r="E198" s="170">
        <f t="shared" si="3"/>
        <v>100</v>
      </c>
      <c r="F198" s="135"/>
    </row>
    <row r="199" spans="1:6" s="130" customFormat="1" ht="25.15" customHeight="1">
      <c r="A199" s="198" t="s">
        <v>312</v>
      </c>
      <c r="B199" s="195">
        <v>0</v>
      </c>
      <c r="C199" s="195">
        <v>0</v>
      </c>
      <c r="D199" s="197">
        <v>0</v>
      </c>
      <c r="E199" s="170" t="e">
        <f t="shared" si="3"/>
        <v>#DIV/0!</v>
      </c>
      <c r="F199" s="135"/>
    </row>
    <row r="200" spans="1:6" s="130" customFormat="1" ht="25.15" customHeight="1">
      <c r="A200" s="194" t="s">
        <v>313</v>
      </c>
      <c r="B200" s="288">
        <v>0</v>
      </c>
      <c r="C200" s="288">
        <v>309</v>
      </c>
      <c r="D200" s="286">
        <v>119</v>
      </c>
      <c r="E200" s="289">
        <f t="shared" si="3"/>
        <v>38.511326860841422</v>
      </c>
      <c r="F200" s="135"/>
    </row>
    <row r="201" spans="1:6" s="130" customFormat="1" ht="25.15" customHeight="1">
      <c r="A201" s="198" t="s">
        <v>314</v>
      </c>
      <c r="B201" s="195">
        <v>0</v>
      </c>
      <c r="C201" s="195">
        <v>199</v>
      </c>
      <c r="D201" s="197">
        <v>9</v>
      </c>
      <c r="E201" s="170">
        <f t="shared" si="3"/>
        <v>4.5226130653266337</v>
      </c>
      <c r="F201" s="135"/>
    </row>
    <row r="202" spans="1:6" s="130" customFormat="1" ht="25.15" customHeight="1">
      <c r="A202" s="198" t="s">
        <v>315</v>
      </c>
      <c r="B202" s="195">
        <v>0</v>
      </c>
      <c r="C202" s="195">
        <v>0</v>
      </c>
      <c r="D202" s="197">
        <v>0</v>
      </c>
      <c r="E202" s="170" t="e">
        <f t="shared" si="3"/>
        <v>#DIV/0!</v>
      </c>
      <c r="F202" s="135"/>
    </row>
    <row r="203" spans="1:6" s="130" customFormat="1" ht="25.15" customHeight="1">
      <c r="A203" s="198" t="s">
        <v>316</v>
      </c>
      <c r="B203" s="195">
        <v>0</v>
      </c>
      <c r="C203" s="195">
        <v>110</v>
      </c>
      <c r="D203" s="197">
        <v>110</v>
      </c>
      <c r="E203" s="170">
        <f t="shared" si="3"/>
        <v>100</v>
      </c>
      <c r="F203" s="135"/>
    </row>
    <row r="204" spans="1:6" s="130" customFormat="1" ht="25.15" customHeight="1">
      <c r="A204" s="198" t="s">
        <v>317</v>
      </c>
      <c r="B204" s="195">
        <v>0</v>
      </c>
      <c r="C204" s="195">
        <v>0</v>
      </c>
      <c r="D204" s="197">
        <v>0</v>
      </c>
      <c r="E204" s="170" t="e">
        <f t="shared" si="3"/>
        <v>#DIV/0!</v>
      </c>
      <c r="F204" s="135"/>
    </row>
    <row r="205" spans="1:6" s="130" customFormat="1" ht="25.15" customHeight="1">
      <c r="A205" s="194" t="s">
        <v>318</v>
      </c>
      <c r="B205" s="288">
        <v>792</v>
      </c>
      <c r="C205" s="288">
        <v>8981</v>
      </c>
      <c r="D205" s="286">
        <v>4759</v>
      </c>
      <c r="E205" s="289">
        <f t="shared" si="3"/>
        <v>52.98964480570092</v>
      </c>
      <c r="F205" s="135"/>
    </row>
    <row r="206" spans="1:6" s="130" customFormat="1" ht="25.15" customHeight="1">
      <c r="A206" s="198" t="s">
        <v>319</v>
      </c>
      <c r="B206" s="195">
        <v>472</v>
      </c>
      <c r="C206" s="195">
        <v>745</v>
      </c>
      <c r="D206" s="197">
        <v>745</v>
      </c>
      <c r="E206" s="170">
        <f t="shared" si="3"/>
        <v>100</v>
      </c>
      <c r="F206" s="135"/>
    </row>
    <row r="207" spans="1:6" s="130" customFormat="1" ht="25.15" customHeight="1">
      <c r="A207" s="198" t="s">
        <v>320</v>
      </c>
      <c r="B207" s="195">
        <v>320</v>
      </c>
      <c r="C207" s="195">
        <v>725</v>
      </c>
      <c r="D207" s="197">
        <v>725</v>
      </c>
      <c r="E207" s="170">
        <f t="shared" si="3"/>
        <v>100</v>
      </c>
      <c r="F207" s="135"/>
    </row>
    <row r="208" spans="1:6" s="130" customFormat="1" ht="25.15" customHeight="1">
      <c r="A208" s="198" t="s">
        <v>321</v>
      </c>
      <c r="B208" s="195">
        <v>0</v>
      </c>
      <c r="C208" s="195">
        <v>0</v>
      </c>
      <c r="D208" s="197">
        <v>0</v>
      </c>
      <c r="E208" s="170" t="e">
        <f t="shared" si="3"/>
        <v>#DIV/0!</v>
      </c>
      <c r="F208" s="135"/>
    </row>
    <row r="209" spans="1:6" s="130" customFormat="1" ht="25.15" customHeight="1">
      <c r="A209" s="198" t="s">
        <v>322</v>
      </c>
      <c r="B209" s="195">
        <v>0</v>
      </c>
      <c r="C209" s="195">
        <v>0</v>
      </c>
      <c r="D209" s="197">
        <v>0</v>
      </c>
      <c r="E209" s="170" t="e">
        <f t="shared" si="3"/>
        <v>#DIV/0!</v>
      </c>
      <c r="F209" s="135"/>
    </row>
    <row r="210" spans="1:6" s="130" customFormat="1" ht="25.15" customHeight="1">
      <c r="A210" s="198" t="s">
        <v>323</v>
      </c>
      <c r="B210" s="195">
        <v>0</v>
      </c>
      <c r="C210" s="195">
        <v>13</v>
      </c>
      <c r="D210" s="197">
        <v>13</v>
      </c>
      <c r="E210" s="170">
        <f t="shared" si="3"/>
        <v>100</v>
      </c>
      <c r="F210" s="135"/>
    </row>
    <row r="211" spans="1:6" s="130" customFormat="1" ht="25.15" customHeight="1">
      <c r="A211" s="198" t="s">
        <v>324</v>
      </c>
      <c r="B211" s="195">
        <v>0</v>
      </c>
      <c r="C211" s="195">
        <v>525</v>
      </c>
      <c r="D211" s="197">
        <v>525</v>
      </c>
      <c r="E211" s="170">
        <f t="shared" si="3"/>
        <v>100</v>
      </c>
      <c r="F211" s="135"/>
    </row>
    <row r="212" spans="1:6" s="130" customFormat="1" ht="25.15" customHeight="1">
      <c r="A212" s="198" t="s">
        <v>325</v>
      </c>
      <c r="B212" s="195">
        <v>0</v>
      </c>
      <c r="C212" s="195">
        <v>6853</v>
      </c>
      <c r="D212" s="197">
        <v>2691</v>
      </c>
      <c r="E212" s="170">
        <f t="shared" si="3"/>
        <v>39.267474098934777</v>
      </c>
      <c r="F212" s="135"/>
    </row>
    <row r="213" spans="1:6" s="130" customFormat="1" ht="25.15" customHeight="1">
      <c r="A213" s="198" t="s">
        <v>597</v>
      </c>
      <c r="B213" s="195">
        <v>0</v>
      </c>
      <c r="C213" s="195">
        <v>120</v>
      </c>
      <c r="D213" s="197">
        <v>60</v>
      </c>
      <c r="E213" s="170">
        <f t="shared" si="3"/>
        <v>50</v>
      </c>
      <c r="F213" s="135"/>
    </row>
    <row r="214" spans="1:6" s="130" customFormat="1" ht="25.15" customHeight="1">
      <c r="A214" s="194" t="s">
        <v>598</v>
      </c>
      <c r="B214" s="288">
        <v>2225</v>
      </c>
      <c r="C214" s="288">
        <v>0</v>
      </c>
      <c r="D214" s="286">
        <v>0</v>
      </c>
      <c r="E214" s="289" t="e">
        <f t="shared" si="3"/>
        <v>#DIV/0!</v>
      </c>
      <c r="F214" s="135"/>
    </row>
    <row r="215" spans="1:6" s="130" customFormat="1" ht="25.15" customHeight="1">
      <c r="A215" s="194" t="s">
        <v>326</v>
      </c>
      <c r="B215" s="288">
        <v>3050</v>
      </c>
      <c r="C215" s="288">
        <v>1250</v>
      </c>
      <c r="D215" s="286">
        <v>250</v>
      </c>
      <c r="E215" s="289">
        <f t="shared" si="3"/>
        <v>20</v>
      </c>
      <c r="F215" s="135"/>
    </row>
    <row r="216" spans="1:6" s="130" customFormat="1" ht="25.15" customHeight="1">
      <c r="A216" s="198" t="s">
        <v>599</v>
      </c>
      <c r="B216" s="195">
        <v>3050</v>
      </c>
      <c r="C216" s="195">
        <v>0</v>
      </c>
      <c r="D216" s="197">
        <v>0</v>
      </c>
      <c r="E216" s="170" t="e">
        <f t="shared" si="3"/>
        <v>#DIV/0!</v>
      </c>
      <c r="F216" s="135"/>
    </row>
    <row r="217" spans="1:6" s="130" customFormat="1" ht="25.15" customHeight="1">
      <c r="A217" s="198" t="s">
        <v>327</v>
      </c>
      <c r="B217" s="195">
        <v>0</v>
      </c>
      <c r="C217" s="195">
        <v>1250</v>
      </c>
      <c r="D217" s="197">
        <v>250</v>
      </c>
      <c r="E217" s="170">
        <f t="shared" si="3"/>
        <v>20</v>
      </c>
      <c r="F217" s="135"/>
    </row>
    <row r="218" spans="1:6" s="130" customFormat="1" ht="25.15" customHeight="1">
      <c r="A218" s="194" t="s">
        <v>328</v>
      </c>
      <c r="B218" s="288">
        <v>1000</v>
      </c>
      <c r="C218" s="288">
        <v>2456</v>
      </c>
      <c r="D218" s="286">
        <v>2456</v>
      </c>
      <c r="E218" s="289">
        <f t="shared" si="3"/>
        <v>100</v>
      </c>
      <c r="F218" s="135"/>
    </row>
    <row r="219" spans="1:6" s="130" customFormat="1" ht="25.15" customHeight="1">
      <c r="A219" s="198" t="s">
        <v>329</v>
      </c>
      <c r="B219" s="195">
        <v>0</v>
      </c>
      <c r="C219" s="195">
        <v>0</v>
      </c>
      <c r="D219" s="197">
        <v>0</v>
      </c>
      <c r="E219" s="170" t="e">
        <f t="shared" si="3"/>
        <v>#DIV/0!</v>
      </c>
      <c r="F219" s="135"/>
    </row>
    <row r="220" spans="1:6" s="130" customFormat="1" ht="25.15" customHeight="1">
      <c r="A220" s="198" t="s">
        <v>330</v>
      </c>
      <c r="B220" s="195">
        <v>0</v>
      </c>
      <c r="C220" s="195">
        <v>0</v>
      </c>
      <c r="D220" s="197">
        <v>0</v>
      </c>
      <c r="E220" s="170" t="e">
        <f t="shared" si="3"/>
        <v>#DIV/0!</v>
      </c>
      <c r="F220" s="135"/>
    </row>
    <row r="221" spans="1:6" s="130" customFormat="1" ht="25.15" customHeight="1">
      <c r="A221" s="198" t="s">
        <v>331</v>
      </c>
      <c r="B221" s="195">
        <v>1000</v>
      </c>
      <c r="C221" s="195">
        <v>2456</v>
      </c>
      <c r="D221" s="197">
        <v>2456</v>
      </c>
      <c r="E221" s="170">
        <f t="shared" si="3"/>
        <v>100</v>
      </c>
      <c r="F221" s="135"/>
    </row>
    <row r="222" spans="1:6" s="130" customFormat="1" ht="25.15" customHeight="1">
      <c r="A222" s="194" t="s">
        <v>332</v>
      </c>
      <c r="B222" s="195">
        <v>0</v>
      </c>
      <c r="C222" s="195">
        <v>0</v>
      </c>
      <c r="D222" s="197">
        <v>0</v>
      </c>
      <c r="E222" s="170" t="e">
        <f t="shared" si="3"/>
        <v>#DIV/0!</v>
      </c>
      <c r="F222" s="135"/>
    </row>
    <row r="223" spans="1:6" s="130" customFormat="1" ht="25.15" customHeight="1">
      <c r="A223" s="198" t="s">
        <v>333</v>
      </c>
      <c r="B223" s="195">
        <v>0</v>
      </c>
      <c r="C223" s="195">
        <v>0</v>
      </c>
      <c r="D223" s="197">
        <v>0</v>
      </c>
      <c r="E223" s="170" t="e">
        <f t="shared" si="3"/>
        <v>#DIV/0!</v>
      </c>
      <c r="F223" s="135"/>
    </row>
    <row r="224" spans="1:6" s="130" customFormat="1" ht="25.15" customHeight="1">
      <c r="A224" s="198" t="s">
        <v>334</v>
      </c>
      <c r="B224" s="195">
        <v>0</v>
      </c>
      <c r="C224" s="195">
        <v>0</v>
      </c>
      <c r="D224" s="197">
        <v>0</v>
      </c>
      <c r="E224" s="170" t="e">
        <f t="shared" si="3"/>
        <v>#DIV/0!</v>
      </c>
      <c r="F224" s="135"/>
    </row>
    <row r="225" spans="1:6" s="130" customFormat="1" ht="25.15" customHeight="1">
      <c r="A225" s="198" t="s">
        <v>335</v>
      </c>
      <c r="B225" s="195">
        <v>0</v>
      </c>
      <c r="C225" s="195">
        <v>0</v>
      </c>
      <c r="D225" s="197">
        <v>0</v>
      </c>
      <c r="E225" s="170" t="e">
        <f t="shared" si="3"/>
        <v>#DIV/0!</v>
      </c>
      <c r="F225" s="135"/>
    </row>
    <row r="226" spans="1:6" ht="25.15" customHeight="1">
      <c r="A226" s="137" t="s">
        <v>19</v>
      </c>
      <c r="B226" s="169">
        <v>178731</v>
      </c>
      <c r="C226" s="169">
        <v>558085</v>
      </c>
      <c r="D226" s="169">
        <v>537650</v>
      </c>
      <c r="E226" s="170">
        <f>D226/C226*100</f>
        <v>96.338371395038394</v>
      </c>
      <c r="F226" s="136"/>
    </row>
    <row r="227" spans="1:6">
      <c r="A227" s="314" t="s">
        <v>28</v>
      </c>
      <c r="B227" s="314"/>
    </row>
  </sheetData>
  <mergeCells count="2">
    <mergeCell ref="A1:F1"/>
    <mergeCell ref="A227:B227"/>
  </mergeCells>
  <phoneticPr fontId="35" type="noConversion"/>
  <printOptions horizontalCentered="1"/>
  <pageMargins left="0.23999999999999996" right="0.08" top="0.68" bottom="0.5" header="0.51" footer="0.35"/>
  <pageSetup paperSize="9" scale="93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69"/>
  <sheetViews>
    <sheetView showZeros="0" view="pageBreakPreview" workbookViewId="0">
      <selection activeCell="J68" sqref="J68"/>
    </sheetView>
  </sheetViews>
  <sheetFormatPr defaultColWidth="8.875" defaultRowHeight="14.25"/>
  <cols>
    <col min="1" max="1" width="32.5" style="208" customWidth="1"/>
    <col min="2" max="2" width="22.375" style="1" customWidth="1"/>
    <col min="3" max="3" width="21.875" customWidth="1"/>
  </cols>
  <sheetData>
    <row r="1" spans="1:11" s="121" customFormat="1" ht="30" customHeight="1">
      <c r="A1" s="315" t="s">
        <v>100</v>
      </c>
      <c r="B1" s="315"/>
      <c r="C1" s="315"/>
    </row>
    <row r="2" spans="1:11" ht="19.899999999999999" customHeight="1">
      <c r="A2" s="202" t="s">
        <v>29</v>
      </c>
      <c r="C2" s="128" t="s">
        <v>30</v>
      </c>
    </row>
    <row r="3" spans="1:11" ht="39" customHeight="1">
      <c r="A3" s="203" t="s">
        <v>3</v>
      </c>
      <c r="B3" s="125" t="s">
        <v>102</v>
      </c>
      <c r="C3" s="124" t="s">
        <v>27</v>
      </c>
    </row>
    <row r="4" spans="1:11" ht="25.35" customHeight="1">
      <c r="A4" s="204" t="s">
        <v>336</v>
      </c>
      <c r="B4" s="164">
        <v>58557</v>
      </c>
      <c r="C4" s="126"/>
    </row>
    <row r="5" spans="1:11" ht="25.35" customHeight="1">
      <c r="A5" s="205" t="s">
        <v>337</v>
      </c>
      <c r="B5" s="165">
        <v>35585</v>
      </c>
      <c r="C5" s="126"/>
    </row>
    <row r="6" spans="1:11" ht="25.35" customHeight="1">
      <c r="A6" s="205" t="s">
        <v>338</v>
      </c>
      <c r="B6" s="165">
        <v>6525</v>
      </c>
      <c r="C6" s="126"/>
    </row>
    <row r="7" spans="1:11" ht="25.35" customHeight="1">
      <c r="A7" s="205" t="s">
        <v>339</v>
      </c>
      <c r="B7" s="165">
        <v>1893</v>
      </c>
      <c r="C7" s="126"/>
    </row>
    <row r="8" spans="1:11" ht="25.35" customHeight="1">
      <c r="A8" s="205" t="s">
        <v>340</v>
      </c>
      <c r="B8" s="165">
        <v>14554</v>
      </c>
      <c r="C8" s="126"/>
    </row>
    <row r="9" spans="1:11" ht="25.35" customHeight="1">
      <c r="A9" s="204" t="s">
        <v>341</v>
      </c>
      <c r="B9" s="164">
        <v>51919</v>
      </c>
      <c r="C9" s="126"/>
    </row>
    <row r="10" spans="1:11" ht="25.35" customHeight="1">
      <c r="A10" s="205" t="s">
        <v>342</v>
      </c>
      <c r="B10" s="165">
        <v>20740</v>
      </c>
      <c r="C10" s="126"/>
    </row>
    <row r="11" spans="1:11" ht="25.35" customHeight="1">
      <c r="A11" s="205" t="s">
        <v>343</v>
      </c>
      <c r="B11" s="165">
        <v>270</v>
      </c>
      <c r="C11" s="126"/>
    </row>
    <row r="12" spans="1:11" ht="25.35" customHeight="1">
      <c r="A12" s="205" t="s">
        <v>344</v>
      </c>
      <c r="B12" s="166">
        <v>345</v>
      </c>
      <c r="C12" s="163"/>
      <c r="D12" s="127"/>
      <c r="E12" s="127"/>
      <c r="F12" s="127"/>
      <c r="G12" s="127"/>
      <c r="H12" s="127"/>
      <c r="I12" s="127"/>
      <c r="J12" s="127"/>
      <c r="K12" s="127"/>
    </row>
    <row r="13" spans="1:11" ht="25.35" customHeight="1">
      <c r="A13" s="205" t="s">
        <v>345</v>
      </c>
      <c r="B13" s="167">
        <v>2159</v>
      </c>
      <c r="C13" s="126"/>
    </row>
    <row r="14" spans="1:11" ht="25.35" customHeight="1">
      <c r="A14" s="205" t="s">
        <v>346</v>
      </c>
      <c r="B14" s="167">
        <v>22492</v>
      </c>
      <c r="C14" s="126"/>
    </row>
    <row r="15" spans="1:11" ht="25.35" customHeight="1">
      <c r="A15" s="205" t="s">
        <v>347</v>
      </c>
      <c r="B15" s="167">
        <v>11</v>
      </c>
      <c r="C15" s="126"/>
    </row>
    <row r="16" spans="1:11" ht="25.35" customHeight="1">
      <c r="A16" s="205" t="s">
        <v>348</v>
      </c>
      <c r="B16" s="167">
        <v>0</v>
      </c>
      <c r="C16" s="126"/>
    </row>
    <row r="17" spans="1:3" ht="25.35" customHeight="1">
      <c r="A17" s="205" t="s">
        <v>349</v>
      </c>
      <c r="B17" s="167">
        <v>540</v>
      </c>
      <c r="C17" s="126"/>
    </row>
    <row r="18" spans="1:3" ht="25.35" customHeight="1">
      <c r="A18" s="205" t="s">
        <v>350</v>
      </c>
      <c r="B18" s="167">
        <v>2301</v>
      </c>
      <c r="C18" s="126"/>
    </row>
    <row r="19" spans="1:3" ht="25.35" customHeight="1">
      <c r="A19" s="205" t="s">
        <v>351</v>
      </c>
      <c r="B19" s="167">
        <v>3061</v>
      </c>
      <c r="C19" s="126"/>
    </row>
    <row r="20" spans="1:3" ht="25.35" customHeight="1">
      <c r="A20" s="204" t="s">
        <v>352</v>
      </c>
      <c r="B20" s="164">
        <v>106775</v>
      </c>
      <c r="C20" s="126"/>
    </row>
    <row r="21" spans="1:3" ht="25.35" customHeight="1">
      <c r="A21" s="205" t="s">
        <v>353</v>
      </c>
      <c r="B21" s="167">
        <v>3158</v>
      </c>
      <c r="C21" s="126"/>
    </row>
    <row r="22" spans="1:3" ht="25.35" customHeight="1">
      <c r="A22" s="205" t="s">
        <v>354</v>
      </c>
      <c r="B22" s="167">
        <v>87242</v>
      </c>
      <c r="C22" s="126"/>
    </row>
    <row r="23" spans="1:3" ht="25.35" customHeight="1">
      <c r="A23" s="205" t="s">
        <v>355</v>
      </c>
      <c r="B23" s="167">
        <v>149</v>
      </c>
      <c r="C23" s="126"/>
    </row>
    <row r="24" spans="1:3" ht="25.35" customHeight="1">
      <c r="A24" s="205" t="s">
        <v>356</v>
      </c>
      <c r="B24" s="167">
        <v>7907</v>
      </c>
      <c r="C24" s="126"/>
    </row>
    <row r="25" spans="1:3" ht="25.35" customHeight="1">
      <c r="A25" s="205" t="s">
        <v>357</v>
      </c>
      <c r="B25" s="167">
        <v>3324</v>
      </c>
      <c r="C25" s="126"/>
    </row>
    <row r="26" spans="1:3" ht="25.35" customHeight="1">
      <c r="A26" s="205" t="s">
        <v>358</v>
      </c>
      <c r="B26" s="167">
        <v>2866</v>
      </c>
      <c r="C26" s="126"/>
    </row>
    <row r="27" spans="1:3" ht="25.35" customHeight="1">
      <c r="A27" s="205" t="s">
        <v>359</v>
      </c>
      <c r="B27" s="167">
        <v>2129</v>
      </c>
      <c r="C27" s="126"/>
    </row>
    <row r="28" spans="1:3" ht="25.35" customHeight="1">
      <c r="A28" s="204" t="s">
        <v>360</v>
      </c>
      <c r="B28" s="164">
        <v>4122</v>
      </c>
      <c r="C28" s="126"/>
    </row>
    <row r="29" spans="1:3" ht="25.35" customHeight="1">
      <c r="A29" s="205" t="s">
        <v>353</v>
      </c>
      <c r="B29" s="167">
        <v>1332</v>
      </c>
      <c r="C29" s="126"/>
    </row>
    <row r="30" spans="1:3" ht="25.35" customHeight="1">
      <c r="A30" s="205" t="s">
        <v>354</v>
      </c>
      <c r="B30" s="167">
        <v>2392</v>
      </c>
      <c r="C30" s="126"/>
    </row>
    <row r="31" spans="1:3" ht="25.35" customHeight="1">
      <c r="A31" s="205" t="s">
        <v>355</v>
      </c>
      <c r="B31" s="167">
        <v>0</v>
      </c>
      <c r="C31" s="126"/>
    </row>
    <row r="32" spans="1:3" ht="25.35" customHeight="1">
      <c r="A32" s="205" t="s">
        <v>357</v>
      </c>
      <c r="B32" s="167">
        <v>77</v>
      </c>
      <c r="C32" s="126"/>
    </row>
    <row r="33" spans="1:3" ht="25.35" customHeight="1">
      <c r="A33" s="205" t="s">
        <v>358</v>
      </c>
      <c r="B33" s="167">
        <v>0</v>
      </c>
      <c r="C33" s="126"/>
    </row>
    <row r="34" spans="1:3" ht="25.35" customHeight="1">
      <c r="A34" s="205" t="s">
        <v>359</v>
      </c>
      <c r="B34" s="167">
        <v>321</v>
      </c>
      <c r="C34" s="126"/>
    </row>
    <row r="35" spans="1:3" ht="25.35" customHeight="1">
      <c r="A35" s="204" t="s">
        <v>361</v>
      </c>
      <c r="B35" s="164">
        <v>155997</v>
      </c>
      <c r="C35" s="126"/>
    </row>
    <row r="36" spans="1:3" ht="25.35" customHeight="1">
      <c r="A36" s="205" t="s">
        <v>362</v>
      </c>
      <c r="B36" s="167">
        <v>104342</v>
      </c>
      <c r="C36" s="126"/>
    </row>
    <row r="37" spans="1:3" ht="25.35" customHeight="1">
      <c r="A37" s="205" t="s">
        <v>363</v>
      </c>
      <c r="B37" s="167">
        <v>24678</v>
      </c>
      <c r="C37" s="126"/>
    </row>
    <row r="38" spans="1:3" ht="25.35" customHeight="1">
      <c r="A38" s="205" t="s">
        <v>364</v>
      </c>
      <c r="B38" s="167">
        <v>26977</v>
      </c>
      <c r="C38" s="126"/>
    </row>
    <row r="39" spans="1:3" ht="25.35" customHeight="1">
      <c r="A39" s="204" t="s">
        <v>365</v>
      </c>
      <c r="B39" s="167">
        <v>0</v>
      </c>
      <c r="C39" s="126"/>
    </row>
    <row r="40" spans="1:3" ht="25.35" customHeight="1">
      <c r="A40" s="205" t="s">
        <v>366</v>
      </c>
      <c r="B40" s="167">
        <v>0</v>
      </c>
      <c r="C40" s="126"/>
    </row>
    <row r="41" spans="1:3" ht="25.35" customHeight="1">
      <c r="A41" s="205" t="s">
        <v>367</v>
      </c>
      <c r="B41" s="167">
        <v>0</v>
      </c>
      <c r="C41" s="126"/>
    </row>
    <row r="42" spans="1:3" ht="25.35" customHeight="1">
      <c r="A42" s="204" t="s">
        <v>368</v>
      </c>
      <c r="B42" s="164">
        <v>10641</v>
      </c>
      <c r="C42" s="126"/>
    </row>
    <row r="43" spans="1:3" ht="25.35" customHeight="1">
      <c r="A43" s="205" t="s">
        <v>369</v>
      </c>
      <c r="B43" s="167">
        <v>5961</v>
      </c>
      <c r="C43" s="126"/>
    </row>
    <row r="44" spans="1:3" ht="25.35" customHeight="1">
      <c r="A44" s="205" t="s">
        <v>370</v>
      </c>
      <c r="B44" s="167">
        <v>326</v>
      </c>
      <c r="C44" s="126"/>
    </row>
    <row r="45" spans="1:3" ht="25.35" customHeight="1">
      <c r="A45" s="205" t="s">
        <v>371</v>
      </c>
      <c r="B45" s="167">
        <v>4354</v>
      </c>
      <c r="C45" s="126"/>
    </row>
    <row r="46" spans="1:3" ht="25.35" customHeight="1">
      <c r="A46" s="204" t="s">
        <v>372</v>
      </c>
      <c r="B46" s="164">
        <v>18934</v>
      </c>
      <c r="C46" s="126"/>
    </row>
    <row r="47" spans="1:3" ht="25.35" customHeight="1">
      <c r="A47" s="205" t="s">
        <v>373</v>
      </c>
      <c r="B47" s="167">
        <v>18934</v>
      </c>
      <c r="C47" s="126"/>
    </row>
    <row r="48" spans="1:3" ht="25.35" customHeight="1">
      <c r="A48" s="205" t="s">
        <v>374</v>
      </c>
      <c r="B48" s="167">
        <v>0</v>
      </c>
      <c r="C48" s="126"/>
    </row>
    <row r="49" spans="1:3" ht="25.35" customHeight="1">
      <c r="A49" s="204" t="s">
        <v>375</v>
      </c>
      <c r="B49" s="164">
        <v>77456</v>
      </c>
      <c r="C49" s="126"/>
    </row>
    <row r="50" spans="1:3" ht="25.35" customHeight="1">
      <c r="A50" s="205" t="s">
        <v>376</v>
      </c>
      <c r="B50" s="167">
        <v>51425</v>
      </c>
      <c r="C50" s="126"/>
    </row>
    <row r="51" spans="1:3" ht="25.35" customHeight="1">
      <c r="A51" s="205" t="s">
        <v>377</v>
      </c>
      <c r="B51" s="167">
        <v>1257</v>
      </c>
      <c r="C51" s="126"/>
    </row>
    <row r="52" spans="1:3" ht="25.35" customHeight="1">
      <c r="A52" s="205" t="s">
        <v>378</v>
      </c>
      <c r="B52" s="167">
        <v>7756</v>
      </c>
      <c r="C52" s="126"/>
    </row>
    <row r="53" spans="1:3" ht="25.35" customHeight="1">
      <c r="A53" s="205" t="s">
        <v>379</v>
      </c>
      <c r="B53" s="167">
        <v>295</v>
      </c>
      <c r="C53" s="126"/>
    </row>
    <row r="54" spans="1:3" ht="25.35" customHeight="1">
      <c r="A54" s="205" t="s">
        <v>380</v>
      </c>
      <c r="B54" s="167">
        <v>16723</v>
      </c>
      <c r="C54" s="126"/>
    </row>
    <row r="55" spans="1:3" ht="25.35" customHeight="1">
      <c r="A55" s="204" t="s">
        <v>381</v>
      </c>
      <c r="B55" s="164">
        <v>50517</v>
      </c>
      <c r="C55" s="126"/>
    </row>
    <row r="56" spans="1:3" ht="25.35" customHeight="1">
      <c r="A56" s="205" t="s">
        <v>382</v>
      </c>
      <c r="B56" s="167">
        <v>50517</v>
      </c>
      <c r="C56" s="126"/>
    </row>
    <row r="57" spans="1:3" ht="25.35" customHeight="1">
      <c r="A57" s="205" t="s">
        <v>222</v>
      </c>
      <c r="B57" s="167">
        <v>0</v>
      </c>
      <c r="C57" s="126"/>
    </row>
    <row r="58" spans="1:3" ht="25.35" customHeight="1">
      <c r="A58" s="198" t="s">
        <v>392</v>
      </c>
      <c r="B58" s="167">
        <v>0</v>
      </c>
      <c r="C58" s="126"/>
    </row>
    <row r="59" spans="1:3" ht="25.35" customHeight="1">
      <c r="A59" s="204" t="s">
        <v>383</v>
      </c>
      <c r="B59" s="164">
        <v>2456</v>
      </c>
      <c r="C59" s="126"/>
    </row>
    <row r="60" spans="1:3" ht="25.35" customHeight="1">
      <c r="A60" s="205" t="s">
        <v>384</v>
      </c>
      <c r="B60" s="167">
        <v>2456</v>
      </c>
      <c r="C60" s="126"/>
    </row>
    <row r="61" spans="1:3" ht="25.35" customHeight="1">
      <c r="A61" s="205" t="s">
        <v>385</v>
      </c>
      <c r="B61" s="167">
        <v>0</v>
      </c>
      <c r="C61" s="126"/>
    </row>
    <row r="62" spans="1:3" ht="25.35" customHeight="1">
      <c r="A62" s="205" t="s">
        <v>386</v>
      </c>
      <c r="B62" s="167">
        <v>0</v>
      </c>
      <c r="C62" s="126"/>
    </row>
    <row r="63" spans="1:3" ht="25.35" customHeight="1">
      <c r="A63" s="205" t="s">
        <v>387</v>
      </c>
      <c r="B63" s="167">
        <v>0</v>
      </c>
      <c r="C63" s="126"/>
    </row>
    <row r="64" spans="1:3" ht="25.35" customHeight="1">
      <c r="A64" s="204" t="s">
        <v>388</v>
      </c>
      <c r="B64" s="168">
        <v>276</v>
      </c>
      <c r="C64" s="126"/>
    </row>
    <row r="65" spans="1:3" ht="25.35" customHeight="1">
      <c r="A65" s="205" t="s">
        <v>389</v>
      </c>
      <c r="B65" s="167">
        <v>0</v>
      </c>
      <c r="C65" s="126"/>
    </row>
    <row r="66" spans="1:3" ht="25.35" customHeight="1">
      <c r="A66" s="205" t="s">
        <v>390</v>
      </c>
      <c r="B66" s="167">
        <v>0</v>
      </c>
      <c r="C66" s="126"/>
    </row>
    <row r="67" spans="1:3" ht="25.35" customHeight="1">
      <c r="A67" s="205" t="s">
        <v>391</v>
      </c>
      <c r="B67" s="164">
        <v>0</v>
      </c>
      <c r="C67" s="126"/>
    </row>
    <row r="68" spans="1:3" ht="25.35" customHeight="1">
      <c r="A68" s="205" t="s">
        <v>305</v>
      </c>
      <c r="B68" s="167">
        <v>276</v>
      </c>
      <c r="C68" s="126"/>
    </row>
    <row r="69" spans="1:3" ht="25.35" customHeight="1">
      <c r="A69" s="206" t="s">
        <v>600</v>
      </c>
      <c r="B69" s="164">
        <v>537650</v>
      </c>
      <c r="C69" s="126"/>
    </row>
  </sheetData>
  <mergeCells count="1">
    <mergeCell ref="A1:C1"/>
  </mergeCells>
  <phoneticPr fontId="35" type="noConversion"/>
  <printOptions horizontalCentered="1"/>
  <pageMargins left="0.71" right="0.71" top="0.75" bottom="0.75" header="0.31" footer="0.31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C69"/>
  <sheetViews>
    <sheetView showZeros="0" view="pageBreakPreview" workbookViewId="0">
      <selection activeCell="G5" sqref="G5"/>
    </sheetView>
  </sheetViews>
  <sheetFormatPr defaultColWidth="8.875" defaultRowHeight="14.25"/>
  <cols>
    <col min="1" max="1" width="46.875" style="208" customWidth="1"/>
    <col min="2" max="2" width="15.75" style="208" customWidth="1"/>
    <col min="3" max="3" width="19.25" style="230" customWidth="1"/>
  </cols>
  <sheetData>
    <row r="1" spans="1:3" s="121" customFormat="1" ht="30" customHeight="1">
      <c r="A1" s="316" t="s">
        <v>101</v>
      </c>
      <c r="B1" s="316"/>
      <c r="C1" s="316"/>
    </row>
    <row r="2" spans="1:3" s="123" customFormat="1" ht="19.899999999999999" customHeight="1">
      <c r="A2" s="220" t="s">
        <v>31</v>
      </c>
      <c r="B2" s="221"/>
      <c r="C2" s="222" t="s">
        <v>2</v>
      </c>
    </row>
    <row r="3" spans="1:3" ht="19.899999999999999" customHeight="1">
      <c r="A3" s="203" t="s">
        <v>3</v>
      </c>
      <c r="B3" s="223" t="s">
        <v>25</v>
      </c>
      <c r="C3" s="223" t="s">
        <v>27</v>
      </c>
    </row>
    <row r="4" spans="1:3" ht="25.35" customHeight="1">
      <c r="A4" s="204" t="s">
        <v>336</v>
      </c>
      <c r="B4" s="224">
        <v>58557</v>
      </c>
      <c r="C4" s="225"/>
    </row>
    <row r="5" spans="1:3" ht="25.35" customHeight="1">
      <c r="A5" s="205" t="s">
        <v>337</v>
      </c>
      <c r="B5" s="226">
        <v>35585</v>
      </c>
      <c r="C5" s="227"/>
    </row>
    <row r="6" spans="1:3" ht="25.35" customHeight="1">
      <c r="A6" s="205" t="s">
        <v>338</v>
      </c>
      <c r="B6" s="226">
        <v>6525</v>
      </c>
      <c r="C6" s="227"/>
    </row>
    <row r="7" spans="1:3" ht="25.35" customHeight="1">
      <c r="A7" s="205" t="s">
        <v>339</v>
      </c>
      <c r="B7" s="226">
        <v>1893</v>
      </c>
      <c r="C7" s="227"/>
    </row>
    <row r="8" spans="1:3" ht="25.35" customHeight="1">
      <c r="A8" s="205" t="s">
        <v>340</v>
      </c>
      <c r="B8" s="226">
        <v>14554</v>
      </c>
      <c r="C8" s="227"/>
    </row>
    <row r="9" spans="1:3" ht="25.35" customHeight="1">
      <c r="A9" s="204" t="s">
        <v>341</v>
      </c>
      <c r="B9" s="224">
        <v>29427</v>
      </c>
      <c r="C9" s="227"/>
    </row>
    <row r="10" spans="1:3" ht="25.35" customHeight="1">
      <c r="A10" s="205" t="s">
        <v>342</v>
      </c>
      <c r="B10" s="226">
        <v>20740</v>
      </c>
      <c r="C10" s="227"/>
    </row>
    <row r="11" spans="1:3" ht="25.35" customHeight="1">
      <c r="A11" s="205" t="s">
        <v>343</v>
      </c>
      <c r="B11" s="226">
        <v>270</v>
      </c>
      <c r="C11" s="227"/>
    </row>
    <row r="12" spans="1:3" ht="25.35" customHeight="1">
      <c r="A12" s="205" t="s">
        <v>344</v>
      </c>
      <c r="B12" s="226">
        <v>345</v>
      </c>
      <c r="C12" s="227"/>
    </row>
    <row r="13" spans="1:3" ht="25.35" customHeight="1">
      <c r="A13" s="205" t="s">
        <v>345</v>
      </c>
      <c r="B13" s="226">
        <v>2159</v>
      </c>
      <c r="C13" s="227"/>
    </row>
    <row r="14" spans="1:3" ht="25.35" customHeight="1">
      <c r="A14" s="205" t="s">
        <v>346</v>
      </c>
      <c r="B14" s="224">
        <v>0</v>
      </c>
      <c r="C14" s="227"/>
    </row>
    <row r="15" spans="1:3" ht="25.35" customHeight="1">
      <c r="A15" s="205" t="s">
        <v>347</v>
      </c>
      <c r="B15" s="228">
        <v>11</v>
      </c>
      <c r="C15" s="227"/>
    </row>
    <row r="16" spans="1:3" ht="25.35" customHeight="1">
      <c r="A16" s="205" t="s">
        <v>348</v>
      </c>
      <c r="B16" s="228">
        <v>0</v>
      </c>
      <c r="C16" s="227"/>
    </row>
    <row r="17" spans="1:3" ht="25.35" customHeight="1">
      <c r="A17" s="205" t="s">
        <v>349</v>
      </c>
      <c r="B17" s="228">
        <v>540</v>
      </c>
      <c r="C17" s="227"/>
    </row>
    <row r="18" spans="1:3" ht="25.35" customHeight="1">
      <c r="A18" s="205" t="s">
        <v>350</v>
      </c>
      <c r="B18" s="228">
        <v>2301</v>
      </c>
      <c r="C18" s="227"/>
    </row>
    <row r="19" spans="1:3" ht="25.35" customHeight="1">
      <c r="A19" s="205" t="s">
        <v>351</v>
      </c>
      <c r="B19" s="228">
        <v>3061</v>
      </c>
      <c r="C19" s="227"/>
    </row>
    <row r="20" spans="1:3" ht="25.35" customHeight="1">
      <c r="A20" s="204" t="s">
        <v>352</v>
      </c>
      <c r="B20" s="228">
        <v>0</v>
      </c>
      <c r="C20" s="227"/>
    </row>
    <row r="21" spans="1:3" ht="25.35" customHeight="1">
      <c r="A21" s="205" t="s">
        <v>353</v>
      </c>
      <c r="B21" s="228">
        <v>0</v>
      </c>
      <c r="C21" s="227"/>
    </row>
    <row r="22" spans="1:3" ht="25.35" customHeight="1">
      <c r="A22" s="205" t="s">
        <v>354</v>
      </c>
      <c r="B22" s="228">
        <v>0</v>
      </c>
      <c r="C22" s="227"/>
    </row>
    <row r="23" spans="1:3" ht="25.35" customHeight="1">
      <c r="A23" s="205" t="s">
        <v>355</v>
      </c>
      <c r="B23" s="228">
        <v>0</v>
      </c>
      <c r="C23" s="227"/>
    </row>
    <row r="24" spans="1:3" ht="25.35" customHeight="1">
      <c r="A24" s="205" t="s">
        <v>356</v>
      </c>
      <c r="B24" s="228">
        <v>0</v>
      </c>
      <c r="C24" s="227"/>
    </row>
    <row r="25" spans="1:3" ht="25.35" customHeight="1">
      <c r="A25" s="205" t="s">
        <v>357</v>
      </c>
      <c r="B25" s="228">
        <v>0</v>
      </c>
      <c r="C25" s="227"/>
    </row>
    <row r="26" spans="1:3" ht="25.35" customHeight="1">
      <c r="A26" s="205" t="s">
        <v>358</v>
      </c>
      <c r="B26" s="228">
        <v>0</v>
      </c>
      <c r="C26" s="227"/>
    </row>
    <row r="27" spans="1:3" ht="25.35" customHeight="1">
      <c r="A27" s="205" t="s">
        <v>359</v>
      </c>
      <c r="B27" s="228">
        <v>0</v>
      </c>
      <c r="C27" s="227"/>
    </row>
    <row r="28" spans="1:3" ht="25.35" customHeight="1">
      <c r="A28" s="204" t="s">
        <v>360</v>
      </c>
      <c r="B28" s="228">
        <v>0</v>
      </c>
      <c r="C28" s="227"/>
    </row>
    <row r="29" spans="1:3" ht="25.35" customHeight="1">
      <c r="A29" s="205" t="s">
        <v>353</v>
      </c>
      <c r="B29" s="228">
        <v>0</v>
      </c>
      <c r="C29" s="227"/>
    </row>
    <row r="30" spans="1:3" ht="25.35" customHeight="1">
      <c r="A30" s="205" t="s">
        <v>354</v>
      </c>
      <c r="B30" s="228">
        <v>0</v>
      </c>
      <c r="C30" s="227"/>
    </row>
    <row r="31" spans="1:3" ht="25.35" customHeight="1">
      <c r="A31" s="205" t="s">
        <v>355</v>
      </c>
      <c r="B31" s="228">
        <v>0</v>
      </c>
      <c r="C31" s="227"/>
    </row>
    <row r="32" spans="1:3" ht="25.35" customHeight="1">
      <c r="A32" s="205" t="s">
        <v>357</v>
      </c>
      <c r="B32" s="228">
        <v>0</v>
      </c>
      <c r="C32" s="227"/>
    </row>
    <row r="33" spans="1:3" ht="25.35" customHeight="1">
      <c r="A33" s="205" t="s">
        <v>358</v>
      </c>
      <c r="B33" s="228">
        <v>0</v>
      </c>
      <c r="C33" s="227"/>
    </row>
    <row r="34" spans="1:3" ht="25.35" customHeight="1">
      <c r="A34" s="205" t="s">
        <v>359</v>
      </c>
      <c r="B34" s="228">
        <v>0</v>
      </c>
      <c r="C34" s="227"/>
    </row>
    <row r="35" spans="1:3" ht="25.35" customHeight="1">
      <c r="A35" s="204" t="s">
        <v>361</v>
      </c>
      <c r="B35" s="229">
        <v>155997</v>
      </c>
      <c r="C35" s="227"/>
    </row>
    <row r="36" spans="1:3" ht="25.35" customHeight="1">
      <c r="A36" s="205" t="s">
        <v>362</v>
      </c>
      <c r="B36" s="228">
        <v>104342</v>
      </c>
      <c r="C36" s="227"/>
    </row>
    <row r="37" spans="1:3" ht="25.35" customHeight="1">
      <c r="A37" s="205" t="s">
        <v>363</v>
      </c>
      <c r="B37" s="228">
        <v>24678</v>
      </c>
      <c r="C37" s="227"/>
    </row>
    <row r="38" spans="1:3" ht="25.35" customHeight="1">
      <c r="A38" s="205" t="s">
        <v>364</v>
      </c>
      <c r="B38" s="228">
        <v>26977</v>
      </c>
      <c r="C38" s="227"/>
    </row>
    <row r="39" spans="1:3" ht="25.35" customHeight="1">
      <c r="A39" s="204" t="s">
        <v>365</v>
      </c>
      <c r="B39" s="228">
        <v>0</v>
      </c>
      <c r="C39" s="227"/>
    </row>
    <row r="40" spans="1:3" ht="25.35" customHeight="1">
      <c r="A40" s="205" t="s">
        <v>366</v>
      </c>
      <c r="B40" s="228">
        <v>0</v>
      </c>
      <c r="C40" s="227"/>
    </row>
    <row r="41" spans="1:3" ht="25.35" customHeight="1">
      <c r="A41" s="205" t="s">
        <v>367</v>
      </c>
      <c r="B41" s="228">
        <v>0</v>
      </c>
      <c r="C41" s="227"/>
    </row>
    <row r="42" spans="1:3" ht="25.35" customHeight="1">
      <c r="A42" s="204" t="s">
        <v>368</v>
      </c>
      <c r="B42" s="228">
        <v>0</v>
      </c>
      <c r="C42" s="227"/>
    </row>
    <row r="43" spans="1:3" ht="25.35" customHeight="1">
      <c r="A43" s="205" t="s">
        <v>369</v>
      </c>
      <c r="B43" s="228">
        <v>0</v>
      </c>
      <c r="C43" s="227"/>
    </row>
    <row r="44" spans="1:3" ht="25.35" customHeight="1">
      <c r="A44" s="205" t="s">
        <v>370</v>
      </c>
      <c r="B44" s="228">
        <v>0</v>
      </c>
      <c r="C44" s="227"/>
    </row>
    <row r="45" spans="1:3" ht="25.35" customHeight="1">
      <c r="A45" s="205" t="s">
        <v>371</v>
      </c>
      <c r="B45" s="228">
        <v>0</v>
      </c>
      <c r="C45" s="227"/>
    </row>
    <row r="46" spans="1:3" ht="25.35" customHeight="1">
      <c r="A46" s="204" t="s">
        <v>372</v>
      </c>
      <c r="B46" s="228">
        <v>0</v>
      </c>
      <c r="C46" s="227"/>
    </row>
    <row r="47" spans="1:3" ht="25.35" customHeight="1">
      <c r="A47" s="205" t="s">
        <v>373</v>
      </c>
      <c r="B47" s="228">
        <v>0</v>
      </c>
      <c r="C47" s="227"/>
    </row>
    <row r="48" spans="1:3" ht="25.35" customHeight="1">
      <c r="A48" s="205" t="s">
        <v>374</v>
      </c>
      <c r="B48" s="228">
        <v>0</v>
      </c>
      <c r="C48" s="227"/>
    </row>
    <row r="49" spans="1:3" ht="25.35" customHeight="1">
      <c r="A49" s="204" t="s">
        <v>375</v>
      </c>
      <c r="B49" s="229">
        <v>77456</v>
      </c>
      <c r="C49" s="227"/>
    </row>
    <row r="50" spans="1:3" ht="25.35" customHeight="1">
      <c r="A50" s="205" t="s">
        <v>376</v>
      </c>
      <c r="B50" s="228">
        <v>51425</v>
      </c>
      <c r="C50" s="227"/>
    </row>
    <row r="51" spans="1:3" ht="25.35" customHeight="1">
      <c r="A51" s="205" t="s">
        <v>377</v>
      </c>
      <c r="B51" s="228">
        <v>1257</v>
      </c>
      <c r="C51" s="227"/>
    </row>
    <row r="52" spans="1:3" ht="25.35" customHeight="1">
      <c r="A52" s="205" t="s">
        <v>378</v>
      </c>
      <c r="B52" s="228">
        <v>7756</v>
      </c>
      <c r="C52" s="227"/>
    </row>
    <row r="53" spans="1:3" ht="25.35" customHeight="1">
      <c r="A53" s="205" t="s">
        <v>379</v>
      </c>
      <c r="B53" s="228">
        <v>295</v>
      </c>
      <c r="C53" s="227"/>
    </row>
    <row r="54" spans="1:3" ht="25.35" customHeight="1">
      <c r="A54" s="205" t="s">
        <v>380</v>
      </c>
      <c r="B54" s="228">
        <v>16723</v>
      </c>
      <c r="C54" s="227"/>
    </row>
    <row r="55" spans="1:3" ht="25.35" customHeight="1">
      <c r="A55" s="204" t="s">
        <v>381</v>
      </c>
      <c r="B55" s="228">
        <v>0</v>
      </c>
      <c r="C55" s="227"/>
    </row>
    <row r="56" spans="1:3" ht="25.35" customHeight="1">
      <c r="A56" s="205" t="s">
        <v>382</v>
      </c>
      <c r="B56" s="228">
        <v>0</v>
      </c>
      <c r="C56" s="227"/>
    </row>
    <row r="57" spans="1:3" ht="25.35" customHeight="1">
      <c r="A57" s="205" t="s">
        <v>222</v>
      </c>
      <c r="B57" s="228">
        <v>0</v>
      </c>
      <c r="C57" s="227"/>
    </row>
    <row r="58" spans="1:3" ht="25.35" customHeight="1">
      <c r="A58" s="198" t="s">
        <v>392</v>
      </c>
      <c r="B58" s="228">
        <v>0</v>
      </c>
      <c r="C58" s="227"/>
    </row>
    <row r="59" spans="1:3" ht="25.35" customHeight="1">
      <c r="A59" s="204" t="s">
        <v>383</v>
      </c>
      <c r="B59" s="228">
        <v>0</v>
      </c>
      <c r="C59" s="227"/>
    </row>
    <row r="60" spans="1:3" ht="25.35" customHeight="1">
      <c r="A60" s="205" t="s">
        <v>384</v>
      </c>
      <c r="B60" s="228">
        <v>0</v>
      </c>
      <c r="C60" s="227"/>
    </row>
    <row r="61" spans="1:3" ht="25.35" customHeight="1">
      <c r="A61" s="205" t="s">
        <v>385</v>
      </c>
      <c r="B61" s="228">
        <v>0</v>
      </c>
      <c r="C61" s="227"/>
    </row>
    <row r="62" spans="1:3" ht="25.35" customHeight="1">
      <c r="A62" s="205" t="s">
        <v>386</v>
      </c>
      <c r="B62" s="228">
        <v>0</v>
      </c>
      <c r="C62" s="227"/>
    </row>
    <row r="63" spans="1:3" ht="25.35" customHeight="1">
      <c r="A63" s="205" t="s">
        <v>387</v>
      </c>
      <c r="B63" s="228">
        <v>0</v>
      </c>
      <c r="C63" s="227"/>
    </row>
    <row r="64" spans="1:3" ht="25.35" customHeight="1">
      <c r="A64" s="204" t="s">
        <v>388</v>
      </c>
      <c r="B64" s="228">
        <v>0</v>
      </c>
      <c r="C64" s="227"/>
    </row>
    <row r="65" spans="1:3" ht="25.35" customHeight="1">
      <c r="A65" s="205" t="s">
        <v>389</v>
      </c>
      <c r="B65" s="228">
        <v>0</v>
      </c>
      <c r="C65" s="227"/>
    </row>
    <row r="66" spans="1:3" ht="25.35" customHeight="1">
      <c r="A66" s="205" t="s">
        <v>390</v>
      </c>
      <c r="B66" s="228">
        <v>0</v>
      </c>
      <c r="C66" s="227"/>
    </row>
    <row r="67" spans="1:3" ht="25.35" customHeight="1">
      <c r="A67" s="205" t="s">
        <v>391</v>
      </c>
      <c r="B67" s="228">
        <v>0</v>
      </c>
      <c r="C67" s="227"/>
    </row>
    <row r="68" spans="1:3" ht="25.35" customHeight="1">
      <c r="A68" s="205" t="s">
        <v>305</v>
      </c>
      <c r="B68" s="228">
        <v>0</v>
      </c>
      <c r="C68" s="227"/>
    </row>
    <row r="69" spans="1:3" ht="25.35" customHeight="1">
      <c r="A69" s="206" t="s">
        <v>600</v>
      </c>
      <c r="B69" s="229">
        <v>321437</v>
      </c>
      <c r="C69" s="227"/>
    </row>
  </sheetData>
  <mergeCells count="1">
    <mergeCell ref="A1:C1"/>
  </mergeCells>
  <phoneticPr fontId="35" type="noConversion"/>
  <pageMargins left="0.75" right="0.75" top="1" bottom="1" header="0.5" footer="0.5"/>
  <pageSetup paperSize="9"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K107"/>
  <sheetViews>
    <sheetView showZeros="0" view="pageBreakPreview" workbookViewId="0">
      <selection activeCell="C3" sqref="C3"/>
    </sheetView>
  </sheetViews>
  <sheetFormatPr defaultColWidth="9.125" defaultRowHeight="14.25"/>
  <cols>
    <col min="1" max="1" width="38.875" style="219" customWidth="1"/>
    <col min="2" max="2" width="12.125" style="219" customWidth="1"/>
    <col min="3" max="3" width="39.75" style="219" customWidth="1"/>
    <col min="4" max="4" width="14.625" style="219" customWidth="1"/>
    <col min="5" max="238" width="9.125" style="54"/>
  </cols>
  <sheetData>
    <row r="1" spans="1:245" s="54" customFormat="1" ht="30" customHeight="1">
      <c r="A1" s="317" t="s">
        <v>986</v>
      </c>
      <c r="B1" s="317"/>
      <c r="C1" s="317"/>
      <c r="D1" s="317"/>
      <c r="IE1"/>
      <c r="IF1"/>
    </row>
    <row r="2" spans="1:245" s="55" customFormat="1" ht="19.899999999999999" customHeight="1">
      <c r="A2" s="209" t="s">
        <v>32</v>
      </c>
      <c r="B2" s="210"/>
      <c r="C2" s="210"/>
      <c r="D2" s="210" t="s">
        <v>432</v>
      </c>
      <c r="IE2" s="59"/>
      <c r="IF2" s="59"/>
      <c r="IG2" s="59"/>
      <c r="IH2" s="59"/>
      <c r="II2" s="59"/>
      <c r="IJ2" s="59"/>
      <c r="IK2" s="59"/>
    </row>
    <row r="3" spans="1:245" s="56" customFormat="1" ht="25.15" customHeight="1">
      <c r="A3" s="211" t="s">
        <v>433</v>
      </c>
      <c r="B3" s="211" t="s">
        <v>434</v>
      </c>
      <c r="C3" s="211" t="s">
        <v>433</v>
      </c>
      <c r="D3" s="211" t="s">
        <v>434</v>
      </c>
      <c r="IE3" s="60"/>
      <c r="IF3" s="60"/>
      <c r="IG3" s="60"/>
      <c r="IH3" s="60"/>
      <c r="II3" s="60"/>
      <c r="IJ3" s="60"/>
      <c r="IK3" s="60"/>
    </row>
    <row r="4" spans="1:245" s="54" customFormat="1" ht="25.15" customHeight="1">
      <c r="A4" s="212" t="s">
        <v>435</v>
      </c>
      <c r="B4" s="290">
        <v>45132</v>
      </c>
      <c r="C4" s="212" t="s">
        <v>436</v>
      </c>
      <c r="D4" s="290">
        <v>537650</v>
      </c>
      <c r="IE4"/>
      <c r="IF4"/>
    </row>
    <row r="5" spans="1:245" s="54" customFormat="1" ht="25.15" customHeight="1">
      <c r="A5" s="212" t="s">
        <v>63</v>
      </c>
      <c r="B5" s="290">
        <f>SUM(B6,B13,B49)</f>
        <v>415436</v>
      </c>
      <c r="C5" s="212" t="s">
        <v>59</v>
      </c>
      <c r="D5" s="213">
        <f>SUM(D6,D13,D49)</f>
        <v>0</v>
      </c>
      <c r="IE5"/>
      <c r="IF5"/>
    </row>
    <row r="6" spans="1:245" s="54" customFormat="1" ht="25.15" customHeight="1">
      <c r="A6" s="212" t="s">
        <v>437</v>
      </c>
      <c r="B6" s="290">
        <f>SUM(B7:B12)</f>
        <v>5036</v>
      </c>
      <c r="C6" s="212" t="s">
        <v>438</v>
      </c>
      <c r="D6" s="213">
        <f>SUM(D7:D12)</f>
        <v>0</v>
      </c>
      <c r="IE6"/>
      <c r="IF6"/>
    </row>
    <row r="7" spans="1:245" s="54" customFormat="1" ht="25.15" customHeight="1">
      <c r="A7" s="214" t="s">
        <v>394</v>
      </c>
      <c r="B7" s="215">
        <v>308</v>
      </c>
      <c r="C7" s="214" t="s">
        <v>439</v>
      </c>
      <c r="D7" s="215">
        <v>0</v>
      </c>
      <c r="IE7"/>
      <c r="IF7"/>
    </row>
    <row r="8" spans="1:245" s="121" customFormat="1" ht="25.15" customHeight="1">
      <c r="A8" s="214" t="s">
        <v>396</v>
      </c>
      <c r="B8" s="215">
        <v>328</v>
      </c>
      <c r="C8" s="214" t="s">
        <v>440</v>
      </c>
      <c r="D8" s="215">
        <v>0</v>
      </c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</row>
    <row r="9" spans="1:245" s="121" customFormat="1" ht="25.15" customHeight="1">
      <c r="A9" s="214" t="s">
        <v>398</v>
      </c>
      <c r="B9" s="215">
        <v>631</v>
      </c>
      <c r="C9" s="214" t="s">
        <v>441</v>
      </c>
      <c r="D9" s="215">
        <v>0</v>
      </c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</row>
    <row r="10" spans="1:245" s="121" customFormat="1" ht="25.15" customHeight="1">
      <c r="A10" s="214" t="s">
        <v>399</v>
      </c>
      <c r="B10" s="215">
        <v>4</v>
      </c>
      <c r="C10" s="214" t="s">
        <v>442</v>
      </c>
      <c r="D10" s="215">
        <v>0</v>
      </c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</row>
    <row r="11" spans="1:245" s="121" customFormat="1" ht="25.15" customHeight="1">
      <c r="A11" s="214" t="s">
        <v>401</v>
      </c>
      <c r="B11" s="215">
        <v>3765</v>
      </c>
      <c r="C11" s="214" t="s">
        <v>443</v>
      </c>
      <c r="D11" s="215">
        <v>0</v>
      </c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</row>
    <row r="12" spans="1:245" ht="25.15" customHeight="1">
      <c r="A12" s="214" t="s">
        <v>403</v>
      </c>
      <c r="B12" s="215">
        <v>0</v>
      </c>
      <c r="C12" s="214" t="s">
        <v>444</v>
      </c>
      <c r="D12" s="215">
        <v>0</v>
      </c>
    </row>
    <row r="13" spans="1:245" ht="25.15" customHeight="1">
      <c r="A13" s="212" t="s">
        <v>445</v>
      </c>
      <c r="B13" s="290">
        <f>SUM(B14:B48)</f>
        <v>265750</v>
      </c>
      <c r="C13" s="212" t="s">
        <v>446</v>
      </c>
      <c r="D13" s="213">
        <f>SUM(D14:D48)</f>
        <v>0</v>
      </c>
    </row>
    <row r="14" spans="1:245" ht="25.15" customHeight="1">
      <c r="A14" s="214" t="s">
        <v>406</v>
      </c>
      <c r="B14" s="215">
        <v>0</v>
      </c>
      <c r="C14" s="214" t="s">
        <v>447</v>
      </c>
      <c r="D14" s="215">
        <v>0</v>
      </c>
    </row>
    <row r="15" spans="1:245" ht="25.15" customHeight="1">
      <c r="A15" s="214" t="s">
        <v>408</v>
      </c>
      <c r="B15" s="215">
        <v>96542</v>
      </c>
      <c r="C15" s="214" t="s">
        <v>448</v>
      </c>
      <c r="D15" s="215">
        <v>0</v>
      </c>
    </row>
    <row r="16" spans="1:245" ht="25.15" customHeight="1">
      <c r="A16" s="214" t="s">
        <v>410</v>
      </c>
      <c r="B16" s="215">
        <v>18737</v>
      </c>
      <c r="C16" s="214" t="s">
        <v>449</v>
      </c>
      <c r="D16" s="215">
        <v>0</v>
      </c>
    </row>
    <row r="17" spans="1:4" ht="25.15" customHeight="1">
      <c r="A17" s="214" t="s">
        <v>412</v>
      </c>
      <c r="B17" s="215">
        <v>50483</v>
      </c>
      <c r="C17" s="214" t="s">
        <v>450</v>
      </c>
      <c r="D17" s="215">
        <v>0</v>
      </c>
    </row>
    <row r="18" spans="1:4" ht="25.15" customHeight="1">
      <c r="A18" s="214" t="s">
        <v>414</v>
      </c>
      <c r="B18" s="215">
        <v>0</v>
      </c>
      <c r="C18" s="214" t="s">
        <v>451</v>
      </c>
      <c r="D18" s="215">
        <v>0</v>
      </c>
    </row>
    <row r="19" spans="1:4" ht="25.15" customHeight="1">
      <c r="A19" s="214" t="s">
        <v>415</v>
      </c>
      <c r="B19" s="215">
        <v>0</v>
      </c>
      <c r="C19" s="214" t="s">
        <v>452</v>
      </c>
      <c r="D19" s="215">
        <v>0</v>
      </c>
    </row>
    <row r="20" spans="1:4" ht="25.15" customHeight="1">
      <c r="A20" s="214" t="s">
        <v>416</v>
      </c>
      <c r="B20" s="215">
        <v>0</v>
      </c>
      <c r="C20" s="214" t="s">
        <v>453</v>
      </c>
      <c r="D20" s="215">
        <v>0</v>
      </c>
    </row>
    <row r="21" spans="1:4" ht="25.15" customHeight="1">
      <c r="A21" s="214" t="s">
        <v>417</v>
      </c>
      <c r="B21" s="215">
        <v>1450</v>
      </c>
      <c r="C21" s="214" t="s">
        <v>454</v>
      </c>
      <c r="D21" s="215">
        <v>0</v>
      </c>
    </row>
    <row r="22" spans="1:4" ht="25.15" customHeight="1">
      <c r="A22" s="214" t="s">
        <v>418</v>
      </c>
      <c r="B22" s="215">
        <v>20474</v>
      </c>
      <c r="C22" s="214" t="s">
        <v>455</v>
      </c>
      <c r="D22" s="215">
        <v>0</v>
      </c>
    </row>
    <row r="23" spans="1:4" ht="25.15" customHeight="1">
      <c r="A23" s="214" t="s">
        <v>419</v>
      </c>
      <c r="B23" s="215">
        <v>1129</v>
      </c>
      <c r="C23" s="214" t="s">
        <v>456</v>
      </c>
      <c r="D23" s="215">
        <v>0</v>
      </c>
    </row>
    <row r="24" spans="1:4" ht="25.15" customHeight="1">
      <c r="A24" s="214" t="s">
        <v>420</v>
      </c>
      <c r="B24" s="215">
        <v>0</v>
      </c>
      <c r="C24" s="214" t="s">
        <v>457</v>
      </c>
      <c r="D24" s="215">
        <v>0</v>
      </c>
    </row>
    <row r="25" spans="1:4" ht="25.15" customHeight="1">
      <c r="A25" s="214" t="s">
        <v>458</v>
      </c>
      <c r="B25" s="215">
        <v>0</v>
      </c>
      <c r="C25" s="214" t="s">
        <v>459</v>
      </c>
      <c r="D25" s="215">
        <v>0</v>
      </c>
    </row>
    <row r="26" spans="1:4" ht="25.15" customHeight="1">
      <c r="A26" s="214" t="s">
        <v>421</v>
      </c>
      <c r="B26" s="215">
        <v>7742</v>
      </c>
      <c r="C26" s="214" t="s">
        <v>460</v>
      </c>
      <c r="D26" s="215">
        <v>0</v>
      </c>
    </row>
    <row r="27" spans="1:4" ht="25.15" customHeight="1">
      <c r="A27" s="214" t="s">
        <v>422</v>
      </c>
      <c r="B27" s="215">
        <v>0</v>
      </c>
      <c r="C27" s="214" t="s">
        <v>461</v>
      </c>
      <c r="D27" s="215">
        <v>0</v>
      </c>
    </row>
    <row r="28" spans="1:4" ht="25.15" customHeight="1">
      <c r="A28" s="214" t="s">
        <v>423</v>
      </c>
      <c r="B28" s="215">
        <v>0</v>
      </c>
      <c r="C28" s="214" t="s">
        <v>462</v>
      </c>
      <c r="D28" s="215">
        <v>0</v>
      </c>
    </row>
    <row r="29" spans="1:4" ht="25.15" customHeight="1">
      <c r="A29" s="214" t="s">
        <v>424</v>
      </c>
      <c r="B29" s="215">
        <v>0</v>
      </c>
      <c r="C29" s="214" t="s">
        <v>463</v>
      </c>
      <c r="D29" s="215">
        <v>0</v>
      </c>
    </row>
    <row r="30" spans="1:4" ht="25.15" customHeight="1">
      <c r="A30" s="214" t="s">
        <v>425</v>
      </c>
      <c r="B30" s="215">
        <v>1457</v>
      </c>
      <c r="C30" s="214" t="s">
        <v>464</v>
      </c>
      <c r="D30" s="215">
        <v>0</v>
      </c>
    </row>
    <row r="31" spans="1:4" ht="25.15" customHeight="1">
      <c r="A31" s="214" t="s">
        <v>426</v>
      </c>
      <c r="B31" s="215">
        <v>16874</v>
      </c>
      <c r="C31" s="214" t="s">
        <v>465</v>
      </c>
      <c r="D31" s="215">
        <v>0</v>
      </c>
    </row>
    <row r="32" spans="1:4" ht="25.15" customHeight="1">
      <c r="A32" s="214" t="s">
        <v>427</v>
      </c>
      <c r="B32" s="215">
        <v>3</v>
      </c>
      <c r="C32" s="214" t="s">
        <v>466</v>
      </c>
      <c r="D32" s="215">
        <v>0</v>
      </c>
    </row>
    <row r="33" spans="1:4" ht="25.15" customHeight="1">
      <c r="A33" s="214" t="s">
        <v>428</v>
      </c>
      <c r="B33" s="215">
        <v>615</v>
      </c>
      <c r="C33" s="214" t="s">
        <v>467</v>
      </c>
      <c r="D33" s="215">
        <v>0</v>
      </c>
    </row>
    <row r="34" spans="1:4" ht="25.15" customHeight="1">
      <c r="A34" s="214" t="s">
        <v>429</v>
      </c>
      <c r="B34" s="215">
        <v>38408</v>
      </c>
      <c r="C34" s="214" t="s">
        <v>468</v>
      </c>
      <c r="D34" s="215">
        <v>0</v>
      </c>
    </row>
    <row r="35" spans="1:4" ht="25.15" customHeight="1">
      <c r="A35" s="214" t="s">
        <v>430</v>
      </c>
      <c r="B35" s="215">
        <v>1204</v>
      </c>
      <c r="C35" s="214" t="s">
        <v>469</v>
      </c>
      <c r="D35" s="215">
        <v>0</v>
      </c>
    </row>
    <row r="36" spans="1:4" ht="25.15" customHeight="1">
      <c r="A36" s="214" t="s">
        <v>431</v>
      </c>
      <c r="B36" s="215">
        <v>135</v>
      </c>
      <c r="C36" s="214" t="s">
        <v>470</v>
      </c>
      <c r="D36" s="215">
        <v>0</v>
      </c>
    </row>
    <row r="37" spans="1:4" ht="25.15" customHeight="1">
      <c r="A37" s="214" t="s">
        <v>393</v>
      </c>
      <c r="B37" s="215">
        <v>0</v>
      </c>
      <c r="C37" s="214" t="s">
        <v>471</v>
      </c>
      <c r="D37" s="215">
        <v>0</v>
      </c>
    </row>
    <row r="38" spans="1:4" ht="25.15" customHeight="1">
      <c r="A38" s="214" t="s">
        <v>395</v>
      </c>
      <c r="B38" s="215">
        <v>2280</v>
      </c>
      <c r="C38" s="214" t="s">
        <v>472</v>
      </c>
      <c r="D38" s="215">
        <v>0</v>
      </c>
    </row>
    <row r="39" spans="1:4" ht="25.15" customHeight="1">
      <c r="A39" s="214" t="s">
        <v>397</v>
      </c>
      <c r="B39" s="215">
        <v>2707</v>
      </c>
      <c r="C39" s="214" t="s">
        <v>473</v>
      </c>
      <c r="D39" s="216">
        <v>0</v>
      </c>
    </row>
    <row r="40" spans="1:4" ht="25.15" customHeight="1">
      <c r="A40" s="214" t="s">
        <v>474</v>
      </c>
      <c r="B40" s="215">
        <v>0</v>
      </c>
      <c r="C40" s="217" t="s">
        <v>475</v>
      </c>
      <c r="D40" s="215">
        <v>0</v>
      </c>
    </row>
    <row r="41" spans="1:4" ht="25.15" customHeight="1">
      <c r="A41" s="214" t="s">
        <v>400</v>
      </c>
      <c r="B41" s="215">
        <v>0</v>
      </c>
      <c r="C41" s="214" t="s">
        <v>476</v>
      </c>
      <c r="D41" s="218">
        <v>0</v>
      </c>
    </row>
    <row r="42" spans="1:4" ht="25.15" customHeight="1">
      <c r="A42" s="214" t="s">
        <v>402</v>
      </c>
      <c r="B42" s="215">
        <v>0</v>
      </c>
      <c r="C42" s="214" t="s">
        <v>477</v>
      </c>
      <c r="D42" s="215">
        <v>0</v>
      </c>
    </row>
    <row r="43" spans="1:4" ht="25.15" customHeight="1">
      <c r="A43" s="214" t="s">
        <v>404</v>
      </c>
      <c r="B43" s="215">
        <v>0</v>
      </c>
      <c r="C43" s="214" t="s">
        <v>478</v>
      </c>
      <c r="D43" s="215">
        <v>0</v>
      </c>
    </row>
    <row r="44" spans="1:4" ht="25.15" customHeight="1">
      <c r="A44" s="214" t="s">
        <v>405</v>
      </c>
      <c r="B44" s="215">
        <v>2133</v>
      </c>
      <c r="C44" s="214" t="s">
        <v>479</v>
      </c>
      <c r="D44" s="215">
        <v>0</v>
      </c>
    </row>
    <row r="45" spans="1:4" ht="25.15" customHeight="1">
      <c r="A45" s="214" t="s">
        <v>407</v>
      </c>
      <c r="B45" s="215">
        <v>0</v>
      </c>
      <c r="C45" s="214" t="s">
        <v>480</v>
      </c>
      <c r="D45" s="215">
        <v>0</v>
      </c>
    </row>
    <row r="46" spans="1:4" ht="25.15" customHeight="1">
      <c r="A46" s="214" t="s">
        <v>409</v>
      </c>
      <c r="B46" s="215">
        <v>3368</v>
      </c>
      <c r="C46" s="214" t="s">
        <v>481</v>
      </c>
      <c r="D46" s="215">
        <v>0</v>
      </c>
    </row>
    <row r="47" spans="1:4" ht="25.15" customHeight="1">
      <c r="A47" s="214" t="s">
        <v>411</v>
      </c>
      <c r="B47" s="215">
        <v>0</v>
      </c>
      <c r="C47" s="214" t="s">
        <v>482</v>
      </c>
      <c r="D47" s="215">
        <v>0</v>
      </c>
    </row>
    <row r="48" spans="1:4" ht="25.15" customHeight="1">
      <c r="A48" s="214" t="s">
        <v>413</v>
      </c>
      <c r="B48" s="215">
        <v>9</v>
      </c>
      <c r="C48" s="214" t="s">
        <v>483</v>
      </c>
      <c r="D48" s="215">
        <v>0</v>
      </c>
    </row>
    <row r="49" spans="1:4" ht="25.15" customHeight="1">
      <c r="A49" s="212" t="s">
        <v>484</v>
      </c>
      <c r="B49" s="290">
        <f>SUM(B50:B70)</f>
        <v>144650</v>
      </c>
      <c r="C49" s="212" t="s">
        <v>485</v>
      </c>
      <c r="D49" s="213">
        <f>SUM(D50:D70)</f>
        <v>0</v>
      </c>
    </row>
    <row r="50" spans="1:4" ht="25.15" customHeight="1">
      <c r="A50" s="214" t="s">
        <v>486</v>
      </c>
      <c r="B50" s="215">
        <v>347</v>
      </c>
      <c r="C50" s="214" t="s">
        <v>486</v>
      </c>
      <c r="D50" s="215">
        <v>0</v>
      </c>
    </row>
    <row r="51" spans="1:4" ht="25.15" customHeight="1">
      <c r="A51" s="214" t="s">
        <v>487</v>
      </c>
      <c r="B51" s="215">
        <v>0</v>
      </c>
      <c r="C51" s="214" t="s">
        <v>487</v>
      </c>
      <c r="D51" s="215">
        <v>0</v>
      </c>
    </row>
    <row r="52" spans="1:4" ht="25.15" customHeight="1">
      <c r="A52" s="214" t="s">
        <v>488</v>
      </c>
      <c r="B52" s="215">
        <v>0</v>
      </c>
      <c r="C52" s="214" t="s">
        <v>488</v>
      </c>
      <c r="D52" s="215">
        <v>0</v>
      </c>
    </row>
    <row r="53" spans="1:4" ht="25.15" customHeight="1">
      <c r="A53" s="214" t="s">
        <v>489</v>
      </c>
      <c r="B53" s="215">
        <v>71</v>
      </c>
      <c r="C53" s="214" t="s">
        <v>489</v>
      </c>
      <c r="D53" s="215">
        <v>0</v>
      </c>
    </row>
    <row r="54" spans="1:4" ht="25.15" customHeight="1">
      <c r="A54" s="214" t="s">
        <v>490</v>
      </c>
      <c r="B54" s="215">
        <v>19119</v>
      </c>
      <c r="C54" s="214" t="s">
        <v>490</v>
      </c>
      <c r="D54" s="215">
        <v>0</v>
      </c>
    </row>
    <row r="55" spans="1:4" ht="25.15" customHeight="1">
      <c r="A55" s="214" t="s">
        <v>491</v>
      </c>
      <c r="B55" s="215">
        <v>46</v>
      </c>
      <c r="C55" s="214" t="s">
        <v>491</v>
      </c>
      <c r="D55" s="215">
        <v>0</v>
      </c>
    </row>
    <row r="56" spans="1:4" ht="25.15" customHeight="1">
      <c r="A56" s="214" t="s">
        <v>492</v>
      </c>
      <c r="B56" s="215">
        <v>1194</v>
      </c>
      <c r="C56" s="214" t="s">
        <v>492</v>
      </c>
      <c r="D56" s="215">
        <v>0</v>
      </c>
    </row>
    <row r="57" spans="1:4" ht="25.15" customHeight="1">
      <c r="A57" s="214" t="s">
        <v>493</v>
      </c>
      <c r="B57" s="215">
        <v>9307</v>
      </c>
      <c r="C57" s="214" t="s">
        <v>493</v>
      </c>
      <c r="D57" s="215">
        <v>0</v>
      </c>
    </row>
    <row r="58" spans="1:4" ht="25.15" customHeight="1">
      <c r="A58" s="214" t="s">
        <v>494</v>
      </c>
      <c r="B58" s="215">
        <v>10611</v>
      </c>
      <c r="C58" s="214" t="s">
        <v>494</v>
      </c>
      <c r="D58" s="215">
        <v>0</v>
      </c>
    </row>
    <row r="59" spans="1:4" ht="25.15" customHeight="1">
      <c r="A59" s="214" t="s">
        <v>495</v>
      </c>
      <c r="B59" s="215">
        <v>14673</v>
      </c>
      <c r="C59" s="214" t="s">
        <v>495</v>
      </c>
      <c r="D59" s="215">
        <v>0</v>
      </c>
    </row>
    <row r="60" spans="1:4" ht="25.15" customHeight="1">
      <c r="A60" s="214" t="s">
        <v>496</v>
      </c>
      <c r="B60" s="215">
        <v>24308</v>
      </c>
      <c r="C60" s="214" t="s">
        <v>496</v>
      </c>
      <c r="D60" s="215">
        <v>0</v>
      </c>
    </row>
    <row r="61" spans="1:4" ht="25.15" customHeight="1">
      <c r="A61" s="214" t="s">
        <v>497</v>
      </c>
      <c r="B61" s="215">
        <v>29206</v>
      </c>
      <c r="C61" s="214" t="s">
        <v>497</v>
      </c>
      <c r="D61" s="215">
        <v>0</v>
      </c>
    </row>
    <row r="62" spans="1:4" ht="25.15" customHeight="1">
      <c r="A62" s="214" t="s">
        <v>498</v>
      </c>
      <c r="B62" s="215">
        <v>6628</v>
      </c>
      <c r="C62" s="214" t="s">
        <v>498</v>
      </c>
      <c r="D62" s="215">
        <v>0</v>
      </c>
    </row>
    <row r="63" spans="1:4" ht="25.15" customHeight="1">
      <c r="A63" s="214" t="s">
        <v>499</v>
      </c>
      <c r="B63" s="215">
        <v>370</v>
      </c>
      <c r="C63" s="214" t="s">
        <v>499</v>
      </c>
      <c r="D63" s="215">
        <v>0</v>
      </c>
    </row>
    <row r="64" spans="1:4" ht="25.15" customHeight="1">
      <c r="A64" s="214" t="s">
        <v>500</v>
      </c>
      <c r="B64" s="215">
        <v>1646</v>
      </c>
      <c r="C64" s="214" t="s">
        <v>500</v>
      </c>
      <c r="D64" s="215">
        <v>0</v>
      </c>
    </row>
    <row r="65" spans="1:4" ht="25.15" customHeight="1">
      <c r="A65" s="214" t="s">
        <v>501</v>
      </c>
      <c r="B65" s="215">
        <v>0</v>
      </c>
      <c r="C65" s="214" t="s">
        <v>501</v>
      </c>
      <c r="D65" s="215">
        <v>0</v>
      </c>
    </row>
    <row r="66" spans="1:4" ht="25.15" customHeight="1">
      <c r="A66" s="214" t="s">
        <v>502</v>
      </c>
      <c r="B66" s="215">
        <v>16565</v>
      </c>
      <c r="C66" s="214" t="s">
        <v>502</v>
      </c>
      <c r="D66" s="215">
        <v>0</v>
      </c>
    </row>
    <row r="67" spans="1:4" ht="25.15" customHeight="1">
      <c r="A67" s="214" t="s">
        <v>503</v>
      </c>
      <c r="B67" s="215">
        <v>1700</v>
      </c>
      <c r="C67" s="214" t="s">
        <v>503</v>
      </c>
      <c r="D67" s="215">
        <v>0</v>
      </c>
    </row>
    <row r="68" spans="1:4" ht="25.15" customHeight="1">
      <c r="A68" s="214" t="s">
        <v>504</v>
      </c>
      <c r="B68" s="215">
        <v>192</v>
      </c>
      <c r="C68" s="214" t="s">
        <v>504</v>
      </c>
      <c r="D68" s="215">
        <v>0</v>
      </c>
    </row>
    <row r="69" spans="1:4" ht="25.15" customHeight="1">
      <c r="A69" s="214" t="s">
        <v>505</v>
      </c>
      <c r="B69" s="215">
        <v>7667</v>
      </c>
      <c r="C69" s="214" t="s">
        <v>505</v>
      </c>
      <c r="D69" s="215">
        <v>0</v>
      </c>
    </row>
    <row r="70" spans="1:4" ht="25.15" customHeight="1">
      <c r="A70" s="214" t="s">
        <v>506</v>
      </c>
      <c r="B70" s="215">
        <v>1000</v>
      </c>
      <c r="C70" s="214" t="s">
        <v>179</v>
      </c>
      <c r="D70" s="215">
        <v>0</v>
      </c>
    </row>
    <row r="71" spans="1:4" ht="25.15" customHeight="1">
      <c r="A71" s="212" t="s">
        <v>507</v>
      </c>
      <c r="B71" s="213">
        <f>SUM(B72:B73)</f>
        <v>0</v>
      </c>
      <c r="C71" s="212" t="s">
        <v>508</v>
      </c>
      <c r="D71" s="290">
        <f>SUM(D72:D73)</f>
        <v>6514</v>
      </c>
    </row>
    <row r="72" spans="1:4" ht="25.15" customHeight="1">
      <c r="A72" s="214" t="s">
        <v>509</v>
      </c>
      <c r="B72" s="215">
        <v>0</v>
      </c>
      <c r="C72" s="214" t="s">
        <v>510</v>
      </c>
      <c r="D72" s="215">
        <v>0</v>
      </c>
    </row>
    <row r="73" spans="1:4" ht="25.15" customHeight="1">
      <c r="A73" s="214" t="s">
        <v>511</v>
      </c>
      <c r="B73" s="215">
        <v>0</v>
      </c>
      <c r="C73" s="214" t="s">
        <v>512</v>
      </c>
      <c r="D73" s="215">
        <v>6514</v>
      </c>
    </row>
    <row r="74" spans="1:4" ht="25.15" customHeight="1">
      <c r="A74" s="212" t="s">
        <v>513</v>
      </c>
      <c r="B74" s="213">
        <v>0</v>
      </c>
      <c r="C74" s="214"/>
      <c r="D74" s="213"/>
    </row>
    <row r="75" spans="1:4" ht="25.15" customHeight="1">
      <c r="A75" s="212" t="s">
        <v>64</v>
      </c>
      <c r="B75" s="290">
        <v>1490</v>
      </c>
      <c r="C75" s="214"/>
      <c r="D75" s="213"/>
    </row>
    <row r="76" spans="1:4" ht="25.15" customHeight="1">
      <c r="A76" s="212" t="s">
        <v>514</v>
      </c>
      <c r="B76" s="291">
        <f>SUM(B77:B79)</f>
        <v>95191</v>
      </c>
      <c r="C76" s="212" t="s">
        <v>50</v>
      </c>
      <c r="D76" s="213">
        <v>0</v>
      </c>
    </row>
    <row r="77" spans="1:4" ht="25.15" customHeight="1">
      <c r="A77" s="214" t="s">
        <v>515</v>
      </c>
      <c r="B77" s="213">
        <v>95191</v>
      </c>
      <c r="C77" s="214"/>
      <c r="D77" s="213"/>
    </row>
    <row r="78" spans="1:4" ht="25.15" customHeight="1">
      <c r="A78" s="214" t="s">
        <v>516</v>
      </c>
      <c r="B78" s="213">
        <v>0</v>
      </c>
      <c r="C78" s="214"/>
      <c r="D78" s="213"/>
    </row>
    <row r="79" spans="1:4" ht="25.15" customHeight="1">
      <c r="A79" s="214" t="s">
        <v>517</v>
      </c>
      <c r="B79" s="213">
        <v>0</v>
      </c>
      <c r="C79" s="214"/>
      <c r="D79" s="213"/>
    </row>
    <row r="80" spans="1:4" ht="25.15" customHeight="1">
      <c r="A80" s="212" t="s">
        <v>518</v>
      </c>
      <c r="B80" s="213">
        <f>B81</f>
        <v>0</v>
      </c>
      <c r="C80" s="212" t="s">
        <v>519</v>
      </c>
      <c r="D80" s="290">
        <f>D81</f>
        <v>12337</v>
      </c>
    </row>
    <row r="81" spans="1:4" ht="25.15" customHeight="1">
      <c r="A81" s="212" t="s">
        <v>520</v>
      </c>
      <c r="B81" s="213">
        <f>B82</f>
        <v>0</v>
      </c>
      <c r="C81" s="212" t="s">
        <v>521</v>
      </c>
      <c r="D81" s="290">
        <f>SUM(D82:D85)</f>
        <v>12337</v>
      </c>
    </row>
    <row r="82" spans="1:4" ht="25.15" customHeight="1">
      <c r="A82" s="212" t="s">
        <v>522</v>
      </c>
      <c r="B82" s="213">
        <f>SUM(B83:B86)</f>
        <v>0</v>
      </c>
      <c r="C82" s="214" t="s">
        <v>523</v>
      </c>
      <c r="D82" s="213">
        <v>12337</v>
      </c>
    </row>
    <row r="83" spans="1:4" ht="25.15" customHeight="1">
      <c r="A83" s="214" t="s">
        <v>524</v>
      </c>
      <c r="B83" s="213">
        <v>0</v>
      </c>
      <c r="C83" s="214" t="s">
        <v>525</v>
      </c>
      <c r="D83" s="213">
        <v>0</v>
      </c>
    </row>
    <row r="84" spans="1:4" ht="25.15" customHeight="1">
      <c r="A84" s="214" t="s">
        <v>526</v>
      </c>
      <c r="B84" s="213">
        <v>0</v>
      </c>
      <c r="C84" s="214" t="s">
        <v>527</v>
      </c>
      <c r="D84" s="213">
        <v>0</v>
      </c>
    </row>
    <row r="85" spans="1:4" ht="25.15" customHeight="1">
      <c r="A85" s="214" t="s">
        <v>528</v>
      </c>
      <c r="B85" s="213">
        <v>0</v>
      </c>
      <c r="C85" s="214" t="s">
        <v>529</v>
      </c>
      <c r="D85" s="213">
        <v>0</v>
      </c>
    </row>
    <row r="86" spans="1:4" ht="25.15" customHeight="1">
      <c r="A86" s="214" t="s">
        <v>530</v>
      </c>
      <c r="B86" s="213">
        <v>0</v>
      </c>
      <c r="C86" s="214"/>
      <c r="D86" s="213"/>
    </row>
    <row r="87" spans="1:4" ht="25.15" customHeight="1">
      <c r="A87" s="212" t="s">
        <v>531</v>
      </c>
      <c r="B87" s="290">
        <f>B88</f>
        <v>18166</v>
      </c>
      <c r="C87" s="212" t="s">
        <v>532</v>
      </c>
      <c r="D87" s="213">
        <f>SUM(D88:D91)</f>
        <v>0</v>
      </c>
    </row>
    <row r="88" spans="1:4" ht="25.15" customHeight="1">
      <c r="A88" s="212" t="s">
        <v>533</v>
      </c>
      <c r="B88" s="290">
        <f>SUM(B89:B92)</f>
        <v>18166</v>
      </c>
      <c r="C88" s="214" t="s">
        <v>534</v>
      </c>
      <c r="D88" s="215">
        <v>0</v>
      </c>
    </row>
    <row r="89" spans="1:4" ht="25.15" customHeight="1">
      <c r="A89" s="214" t="s">
        <v>535</v>
      </c>
      <c r="B89" s="215">
        <v>18166</v>
      </c>
      <c r="C89" s="214" t="s">
        <v>536</v>
      </c>
      <c r="D89" s="215">
        <v>0</v>
      </c>
    </row>
    <row r="90" spans="1:4" ht="25.15" customHeight="1">
      <c r="A90" s="214" t="s">
        <v>537</v>
      </c>
      <c r="B90" s="215">
        <v>0</v>
      </c>
      <c r="C90" s="214" t="s">
        <v>538</v>
      </c>
      <c r="D90" s="215">
        <v>0</v>
      </c>
    </row>
    <row r="91" spans="1:4" ht="25.15" customHeight="1">
      <c r="A91" s="214" t="s">
        <v>539</v>
      </c>
      <c r="B91" s="215">
        <v>0</v>
      </c>
      <c r="C91" s="214" t="s">
        <v>540</v>
      </c>
      <c r="D91" s="215">
        <v>0</v>
      </c>
    </row>
    <row r="92" spans="1:4" ht="25.15" customHeight="1">
      <c r="A92" s="214" t="s">
        <v>541</v>
      </c>
      <c r="B92" s="215">
        <v>0</v>
      </c>
      <c r="C92" s="214"/>
      <c r="D92" s="213"/>
    </row>
    <row r="93" spans="1:4" ht="25.15" customHeight="1">
      <c r="A93" s="212" t="s">
        <v>542</v>
      </c>
      <c r="B93" s="215">
        <v>0</v>
      </c>
      <c r="C93" s="212" t="s">
        <v>543</v>
      </c>
      <c r="D93" s="213">
        <v>0</v>
      </c>
    </row>
    <row r="94" spans="1:4" ht="25.15" customHeight="1">
      <c r="A94" s="212" t="s">
        <v>544</v>
      </c>
      <c r="B94" s="213">
        <v>0</v>
      </c>
      <c r="C94" s="212" t="s">
        <v>545</v>
      </c>
      <c r="D94" s="213">
        <v>0</v>
      </c>
    </row>
    <row r="95" spans="1:4" ht="25.15" customHeight="1">
      <c r="A95" s="212" t="s">
        <v>546</v>
      </c>
      <c r="B95" s="215">
        <v>0</v>
      </c>
      <c r="C95" s="212" t="s">
        <v>547</v>
      </c>
      <c r="D95" s="213">
        <v>0</v>
      </c>
    </row>
    <row r="96" spans="1:4" ht="25.15" customHeight="1">
      <c r="A96" s="212" t="s">
        <v>548</v>
      </c>
      <c r="B96" s="290">
        <v>3921</v>
      </c>
      <c r="C96" s="212" t="s">
        <v>549</v>
      </c>
      <c r="D96" s="290">
        <v>2400</v>
      </c>
    </row>
    <row r="97" spans="1:4" ht="25.15" customHeight="1">
      <c r="A97" s="212" t="s">
        <v>550</v>
      </c>
      <c r="B97" s="213">
        <f>SUM(B98:B100)</f>
        <v>0</v>
      </c>
      <c r="C97" s="212" t="s">
        <v>296</v>
      </c>
      <c r="D97" s="213">
        <f>SUM(D98:D100)</f>
        <v>0</v>
      </c>
    </row>
    <row r="98" spans="1:4" ht="25.15" customHeight="1">
      <c r="A98" s="214" t="s">
        <v>551</v>
      </c>
      <c r="B98" s="213">
        <v>0</v>
      </c>
      <c r="C98" s="214" t="s">
        <v>552</v>
      </c>
      <c r="D98" s="213">
        <v>0</v>
      </c>
    </row>
    <row r="99" spans="1:4" ht="25.15" customHeight="1">
      <c r="A99" s="214" t="s">
        <v>553</v>
      </c>
      <c r="B99" s="215">
        <v>0</v>
      </c>
      <c r="C99" s="214" t="s">
        <v>554</v>
      </c>
      <c r="D99" s="215">
        <v>0</v>
      </c>
    </row>
    <row r="100" spans="1:4" ht="25.15" customHeight="1">
      <c r="A100" s="214" t="s">
        <v>555</v>
      </c>
      <c r="B100" s="215">
        <v>0</v>
      </c>
      <c r="C100" s="214" t="s">
        <v>556</v>
      </c>
      <c r="D100" s="215">
        <v>0</v>
      </c>
    </row>
    <row r="101" spans="1:4" ht="25.15" customHeight="1">
      <c r="A101" s="212" t="s">
        <v>557</v>
      </c>
      <c r="B101" s="215">
        <v>0</v>
      </c>
      <c r="C101" s="212" t="s">
        <v>558</v>
      </c>
      <c r="D101" s="215">
        <v>0</v>
      </c>
    </row>
    <row r="102" spans="1:4" ht="25.15" customHeight="1">
      <c r="A102" s="212" t="s">
        <v>559</v>
      </c>
      <c r="B102" s="215">
        <v>0</v>
      </c>
      <c r="C102" s="212" t="s">
        <v>560</v>
      </c>
      <c r="D102" s="215">
        <v>0</v>
      </c>
    </row>
    <row r="103" spans="1:4" ht="25.15" customHeight="1">
      <c r="A103" s="214"/>
      <c r="B103" s="213"/>
      <c r="C103" s="212" t="s">
        <v>561</v>
      </c>
      <c r="D103" s="213">
        <v>0</v>
      </c>
    </row>
    <row r="104" spans="1:4" ht="25.15" customHeight="1">
      <c r="A104" s="214"/>
      <c r="B104" s="213"/>
      <c r="C104" s="212" t="s">
        <v>54</v>
      </c>
      <c r="D104" s="290">
        <f>B107-D4-D5-D71-D76-D80-D87-D93-D94-D95-D96-D97-D101-D102-D103</f>
        <v>20435</v>
      </c>
    </row>
    <row r="105" spans="1:4" ht="25.15" customHeight="1">
      <c r="A105" s="214"/>
      <c r="B105" s="213"/>
      <c r="C105" s="212" t="s">
        <v>562</v>
      </c>
      <c r="D105" s="290">
        <v>20435</v>
      </c>
    </row>
    <row r="106" spans="1:4" ht="25.15" customHeight="1">
      <c r="A106" s="214"/>
      <c r="B106" s="213"/>
      <c r="C106" s="212" t="s">
        <v>563</v>
      </c>
      <c r="D106" s="213">
        <f>D104-D105</f>
        <v>0</v>
      </c>
    </row>
    <row r="107" spans="1:4" ht="25.15" customHeight="1">
      <c r="A107" s="211" t="s">
        <v>564</v>
      </c>
      <c r="B107" s="290">
        <f>SUM(B4:B5,B71,B74:B76,B80,B87,B93:B97,B101:B102)</f>
        <v>579336</v>
      </c>
      <c r="C107" s="211" t="s">
        <v>565</v>
      </c>
      <c r="D107" s="290">
        <f>SUM(D4:D5,D71,D76,D80,D87,D93:D97,D101:D104)</f>
        <v>579336</v>
      </c>
    </row>
  </sheetData>
  <mergeCells count="1">
    <mergeCell ref="A1:D1"/>
  </mergeCells>
  <phoneticPr fontId="35" type="noConversion"/>
  <pageMargins left="0.43307086614173229" right="0.31496062992125984" top="0.59055118110236227" bottom="0.6692913385826772" header="0.51181102362204722" footer="0.51181102362204722"/>
  <pageSetup paperSize="9" scale="71" fitToHeight="0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view="pageBreakPreview" workbookViewId="0">
      <selection activeCell="I6" sqref="I6"/>
    </sheetView>
  </sheetViews>
  <sheetFormatPr defaultColWidth="9.125" defaultRowHeight="14.25"/>
  <cols>
    <col min="1" max="1" width="33.875" style="1" customWidth="1"/>
    <col min="2" max="2" width="20.125" style="1" customWidth="1"/>
    <col min="3" max="3" width="14.75" style="1" customWidth="1"/>
    <col min="4" max="4" width="17.25" style="1" customWidth="1"/>
    <col min="5" max="5" width="19" style="99" customWidth="1"/>
    <col min="6" max="6" width="16.25" style="99" customWidth="1"/>
    <col min="7" max="16384" width="9.125" style="99"/>
  </cols>
  <sheetData>
    <row r="1" spans="1:6" s="1" customFormat="1" ht="30" customHeight="1">
      <c r="A1" s="318" t="s">
        <v>761</v>
      </c>
      <c r="B1" s="318"/>
      <c r="C1" s="318"/>
      <c r="D1" s="318"/>
      <c r="E1" s="318"/>
      <c r="F1" s="208"/>
    </row>
    <row r="2" spans="1:6" s="2" customFormat="1" ht="19.899999999999999" customHeight="1">
      <c r="A2" s="231" t="s">
        <v>34</v>
      </c>
      <c r="B2" s="231"/>
      <c r="C2" s="231"/>
      <c r="D2" s="232"/>
      <c r="E2" s="233" t="s">
        <v>607</v>
      </c>
      <c r="F2" s="234"/>
    </row>
    <row r="3" spans="1:6" s="1" customFormat="1" ht="27" customHeight="1">
      <c r="A3" s="319" t="s">
        <v>35</v>
      </c>
      <c r="B3" s="320" t="s">
        <v>36</v>
      </c>
      <c r="C3" s="320"/>
      <c r="D3" s="320"/>
      <c r="E3" s="320"/>
      <c r="F3" s="320"/>
    </row>
    <row r="4" spans="1:6" s="1" customFormat="1" ht="26.25" customHeight="1">
      <c r="A4" s="319"/>
      <c r="B4" s="235" t="s">
        <v>762</v>
      </c>
      <c r="C4" s="235" t="s">
        <v>763</v>
      </c>
      <c r="D4" s="235" t="s">
        <v>764</v>
      </c>
      <c r="E4" s="235" t="s">
        <v>765</v>
      </c>
      <c r="F4" s="235" t="s">
        <v>766</v>
      </c>
    </row>
    <row r="5" spans="1:6" s="1" customFormat="1" ht="25.15" customHeight="1">
      <c r="A5" s="206" t="s">
        <v>601</v>
      </c>
      <c r="B5" s="197">
        <f>SUM(C5:F5)</f>
        <v>86201</v>
      </c>
      <c r="C5" s="197">
        <v>82445</v>
      </c>
      <c r="D5" s="197">
        <v>851</v>
      </c>
      <c r="E5" s="197">
        <v>0</v>
      </c>
      <c r="F5" s="197">
        <v>2905</v>
      </c>
    </row>
    <row r="6" spans="1:6" s="1" customFormat="1" ht="25.15" customHeight="1">
      <c r="A6" s="206" t="s">
        <v>602</v>
      </c>
      <c r="B6" s="197">
        <v>102032</v>
      </c>
      <c r="C6" s="236"/>
      <c r="D6" s="236"/>
      <c r="E6" s="236"/>
      <c r="F6" s="236"/>
    </row>
    <row r="7" spans="1:6" s="1" customFormat="1" ht="25.15" customHeight="1">
      <c r="A7" s="206" t="s">
        <v>603</v>
      </c>
      <c r="B7" s="197">
        <f>SUM(C7:E7)</f>
        <v>18166</v>
      </c>
      <c r="C7" s="197">
        <v>18166</v>
      </c>
      <c r="D7" s="197">
        <v>0</v>
      </c>
      <c r="E7" s="197">
        <v>0</v>
      </c>
      <c r="F7" s="236"/>
    </row>
    <row r="8" spans="1:6" s="1" customFormat="1" ht="25.15" customHeight="1">
      <c r="A8" s="206" t="s">
        <v>604</v>
      </c>
      <c r="B8" s="197">
        <f>SUM(C8:F8)</f>
        <v>12337</v>
      </c>
      <c r="C8" s="197">
        <v>12337</v>
      </c>
      <c r="D8" s="197">
        <v>0</v>
      </c>
      <c r="E8" s="197">
        <v>0</v>
      </c>
      <c r="F8" s="197">
        <v>0</v>
      </c>
    </row>
    <row r="9" spans="1:6" s="1" customFormat="1" ht="25.15" customHeight="1">
      <c r="A9" s="206" t="s">
        <v>605</v>
      </c>
      <c r="B9" s="197">
        <f>SUM(C9:F9)</f>
        <v>725</v>
      </c>
      <c r="C9" s="197">
        <v>0</v>
      </c>
      <c r="D9" s="197">
        <v>105</v>
      </c>
      <c r="E9" s="197">
        <v>0</v>
      </c>
      <c r="F9" s="197">
        <v>620</v>
      </c>
    </row>
    <row r="10" spans="1:6" ht="25.15" customHeight="1">
      <c r="A10" s="206" t="s">
        <v>606</v>
      </c>
      <c r="B10" s="197">
        <f>SUM(C10:F10)</f>
        <v>91305</v>
      </c>
      <c r="C10" s="197">
        <f>C5+C7-C8-C9</f>
        <v>88274</v>
      </c>
      <c r="D10" s="197">
        <f>D5+D7-D8-D9</f>
        <v>746</v>
      </c>
      <c r="E10" s="197">
        <f>E5+E7-E8-E9</f>
        <v>0</v>
      </c>
      <c r="F10" s="197">
        <f>F5-F8-F9</f>
        <v>2285</v>
      </c>
    </row>
    <row r="11" spans="1:6" ht="25.15" customHeight="1">
      <c r="A11" s="207"/>
      <c r="B11" s="207"/>
      <c r="C11" s="207"/>
      <c r="D11" s="207"/>
      <c r="E11" s="237"/>
      <c r="F11" s="237"/>
    </row>
    <row r="12" spans="1:6" ht="25.15" customHeight="1">
      <c r="A12" s="207"/>
      <c r="B12" s="207"/>
      <c r="C12" s="207"/>
      <c r="D12" s="207"/>
      <c r="E12" s="237"/>
      <c r="F12" s="237"/>
    </row>
  </sheetData>
  <mergeCells count="3">
    <mergeCell ref="A1:E1"/>
    <mergeCell ref="A3:A4"/>
    <mergeCell ref="B3:F3"/>
  </mergeCells>
  <phoneticPr fontId="35" type="noConversion"/>
  <printOptions horizontalCentered="1"/>
  <pageMargins left="0.42" right="0.44" top="0.98" bottom="0.98" header="0.51" footer="0.51"/>
  <pageSetup paperSize="9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26"/>
  <sheetViews>
    <sheetView view="pageBreakPreview" topLeftCell="A7" workbookViewId="0">
      <selection activeCell="A20" sqref="A20"/>
    </sheetView>
  </sheetViews>
  <sheetFormatPr defaultColWidth="8" defaultRowHeight="14.25"/>
  <cols>
    <col min="1" max="1" width="31.5" style="1" customWidth="1"/>
    <col min="2" max="2" width="16.375" style="1" customWidth="1"/>
    <col min="3" max="3" width="16" style="1" customWidth="1"/>
    <col min="4" max="4" width="13.625" style="1" customWidth="1"/>
    <col min="5" max="16384" width="8" style="1"/>
  </cols>
  <sheetData>
    <row r="1" spans="1:5" ht="30" customHeight="1">
      <c r="A1" s="306" t="s">
        <v>103</v>
      </c>
      <c r="B1" s="306"/>
      <c r="C1" s="306"/>
      <c r="D1" s="306"/>
      <c r="E1" s="306"/>
    </row>
    <row r="2" spans="1:5" s="5" customFormat="1" ht="19.899999999999999" customHeight="1">
      <c r="A2" s="5" t="s">
        <v>37</v>
      </c>
      <c r="E2" s="114" t="s">
        <v>30</v>
      </c>
    </row>
    <row r="3" spans="1:5" s="111" customFormat="1" ht="19.899999999999999" customHeight="1">
      <c r="A3" s="102" t="s">
        <v>3</v>
      </c>
      <c r="B3" s="61" t="s">
        <v>23</v>
      </c>
      <c r="C3" s="102" t="s">
        <v>25</v>
      </c>
      <c r="D3" s="40" t="s">
        <v>38</v>
      </c>
      <c r="E3" s="40" t="s">
        <v>27</v>
      </c>
    </row>
    <row r="4" spans="1:5" s="112" customFormat="1" ht="25.15" customHeight="1">
      <c r="A4" s="115" t="s">
        <v>684</v>
      </c>
      <c r="B4" s="58">
        <v>0</v>
      </c>
      <c r="C4" s="58">
        <v>0</v>
      </c>
      <c r="D4" s="118" t="e">
        <f t="shared" ref="D4:D14" si="0">C4/B4*100</f>
        <v>#DIV/0!</v>
      </c>
      <c r="E4" s="14"/>
    </row>
    <row r="5" spans="1:5" s="112" customFormat="1" ht="25.15" customHeight="1">
      <c r="A5" s="115" t="s">
        <v>678</v>
      </c>
      <c r="B5" s="58">
        <v>0</v>
      </c>
      <c r="C5" s="58">
        <v>0</v>
      </c>
      <c r="D5" s="118" t="e">
        <f t="shared" si="0"/>
        <v>#DIV/0!</v>
      </c>
      <c r="E5" s="14"/>
    </row>
    <row r="6" spans="1:5" s="112" customFormat="1" ht="25.15" customHeight="1">
      <c r="A6" s="115" t="s">
        <v>685</v>
      </c>
      <c r="B6" s="58">
        <v>45000</v>
      </c>
      <c r="C6" s="58">
        <v>186363</v>
      </c>
      <c r="D6" s="118">
        <f t="shared" si="0"/>
        <v>414.14</v>
      </c>
      <c r="E6" s="14"/>
    </row>
    <row r="7" spans="1:5" s="112" customFormat="1" ht="25.15" customHeight="1">
      <c r="A7" s="115" t="s">
        <v>679</v>
      </c>
      <c r="B7" s="58">
        <v>0</v>
      </c>
      <c r="C7" s="58">
        <v>0</v>
      </c>
      <c r="D7" s="118" t="e">
        <f t="shared" si="0"/>
        <v>#DIV/0!</v>
      </c>
      <c r="E7" s="14"/>
    </row>
    <row r="8" spans="1:5" s="112" customFormat="1" ht="25.15" customHeight="1">
      <c r="A8" s="115" t="s">
        <v>680</v>
      </c>
      <c r="B8" s="58">
        <v>3000</v>
      </c>
      <c r="C8" s="58">
        <v>4416</v>
      </c>
      <c r="D8" s="118">
        <f t="shared" si="0"/>
        <v>147.19999999999999</v>
      </c>
      <c r="E8" s="14"/>
    </row>
    <row r="9" spans="1:5" s="112" customFormat="1" ht="25.15" customHeight="1">
      <c r="A9" s="115" t="s">
        <v>681</v>
      </c>
      <c r="B9" s="58">
        <v>110</v>
      </c>
      <c r="C9" s="58">
        <v>192</v>
      </c>
      <c r="D9" s="118">
        <f t="shared" si="0"/>
        <v>174.54545454545453</v>
      </c>
      <c r="E9" s="14"/>
    </row>
    <row r="10" spans="1:5" s="112" customFormat="1" ht="25.15" customHeight="1">
      <c r="A10" s="115" t="s">
        <v>682</v>
      </c>
      <c r="B10" s="58">
        <v>0</v>
      </c>
      <c r="C10" s="58">
        <v>0</v>
      </c>
      <c r="D10" s="118" t="e">
        <f t="shared" si="0"/>
        <v>#DIV/0!</v>
      </c>
      <c r="E10" s="14"/>
    </row>
    <row r="11" spans="1:5" s="112" customFormat="1" ht="25.15" customHeight="1">
      <c r="A11" s="115" t="s">
        <v>683</v>
      </c>
      <c r="B11" s="58">
        <v>0</v>
      </c>
      <c r="C11" s="58">
        <v>0</v>
      </c>
      <c r="D11" s="118" t="e">
        <f t="shared" si="0"/>
        <v>#DIV/0!</v>
      </c>
      <c r="E11" s="14"/>
    </row>
    <row r="12" spans="1:5" s="112" customFormat="1" ht="25.15" customHeight="1">
      <c r="A12" s="115" t="s">
        <v>11</v>
      </c>
      <c r="B12" s="58"/>
      <c r="C12" s="58"/>
      <c r="D12" s="118" t="e">
        <f t="shared" si="0"/>
        <v>#DIV/0!</v>
      </c>
      <c r="E12" s="14"/>
    </row>
    <row r="13" spans="1:5" s="112" customFormat="1" ht="25.15" customHeight="1">
      <c r="A13" s="105"/>
      <c r="B13" s="58"/>
      <c r="C13" s="119"/>
      <c r="D13" s="118" t="e">
        <f t="shared" si="0"/>
        <v>#DIV/0!</v>
      </c>
      <c r="E13" s="14"/>
    </row>
    <row r="14" spans="1:5" s="112" customFormat="1" ht="25.15" customHeight="1">
      <c r="A14" s="102" t="s">
        <v>15</v>
      </c>
      <c r="B14" s="109">
        <v>48110</v>
      </c>
      <c r="C14" s="109">
        <v>190971</v>
      </c>
      <c r="D14" s="106">
        <f t="shared" si="0"/>
        <v>396.94658075244234</v>
      </c>
      <c r="E14" s="14"/>
    </row>
    <row r="15" spans="1:5" s="112" customFormat="1" ht="25.15" customHeight="1">
      <c r="A15" s="107"/>
      <c r="B15" s="58"/>
      <c r="C15" s="58"/>
      <c r="D15" s="106"/>
      <c r="E15" s="14"/>
    </row>
    <row r="16" spans="1:5" s="112" customFormat="1" ht="25.15" customHeight="1">
      <c r="A16" s="110" t="s">
        <v>39</v>
      </c>
      <c r="B16" s="238" t="s">
        <v>973</v>
      </c>
      <c r="C16" s="58">
        <v>15808</v>
      </c>
      <c r="D16" s="238" t="s">
        <v>972</v>
      </c>
      <c r="E16" s="14"/>
    </row>
    <row r="17" spans="1:5" s="112" customFormat="1" ht="25.15" customHeight="1">
      <c r="A17" s="110" t="s">
        <v>970</v>
      </c>
      <c r="B17" s="238" t="s">
        <v>973</v>
      </c>
      <c r="C17" s="58">
        <v>8563</v>
      </c>
      <c r="D17" s="238" t="s">
        <v>972</v>
      </c>
      <c r="E17" s="120"/>
    </row>
    <row r="18" spans="1:5" s="112" customFormat="1" ht="25.15" customHeight="1">
      <c r="A18" s="110" t="s">
        <v>40</v>
      </c>
      <c r="B18" s="238" t="s">
        <v>973</v>
      </c>
      <c r="C18" s="58">
        <v>0</v>
      </c>
      <c r="D18" s="238" t="s">
        <v>972</v>
      </c>
      <c r="E18" s="14"/>
    </row>
    <row r="19" spans="1:5" s="112" customFormat="1" ht="25.15" customHeight="1">
      <c r="A19" s="110" t="s">
        <v>41</v>
      </c>
      <c r="B19" s="238" t="s">
        <v>973</v>
      </c>
      <c r="C19" s="58">
        <v>0</v>
      </c>
      <c r="D19" s="238" t="s">
        <v>972</v>
      </c>
      <c r="E19" s="14"/>
    </row>
    <row r="20" spans="1:5" s="112" customFormat="1" ht="25.15" customHeight="1">
      <c r="A20" s="110" t="s">
        <v>971</v>
      </c>
      <c r="B20" s="238" t="s">
        <v>973</v>
      </c>
      <c r="C20" s="58">
        <v>29300</v>
      </c>
      <c r="D20" s="238" t="s">
        <v>972</v>
      </c>
      <c r="E20" s="14"/>
    </row>
    <row r="21" spans="1:5" s="112" customFormat="1" ht="25.15" customHeight="1">
      <c r="A21" s="102" t="s">
        <v>974</v>
      </c>
      <c r="B21" s="240">
        <v>48110</v>
      </c>
      <c r="C21" s="240">
        <f>C14+C16+C17+C18+C19+C20</f>
        <v>244642</v>
      </c>
      <c r="D21" s="240">
        <f>C21/B21*100</f>
        <v>508.50550821035131</v>
      </c>
      <c r="E21" s="97"/>
    </row>
    <row r="22" spans="1:5" s="113" customFormat="1" ht="25.15" customHeight="1">
      <c r="A22" s="1"/>
      <c r="B22" s="1"/>
      <c r="C22" s="1"/>
      <c r="D22" s="1"/>
      <c r="E22" s="1"/>
    </row>
    <row r="23" spans="1:5" s="112" customFormat="1" ht="25.15" customHeight="1">
      <c r="A23" s="1"/>
      <c r="B23" s="1"/>
      <c r="C23" s="1"/>
      <c r="D23" s="1"/>
      <c r="E23" s="1"/>
    </row>
    <row r="24" spans="1:5" s="112" customFormat="1" ht="25.15" customHeight="1">
      <c r="A24" s="1"/>
      <c r="B24" s="1"/>
      <c r="C24" s="1"/>
      <c r="D24" s="1"/>
      <c r="E24" s="1"/>
    </row>
    <row r="25" spans="1:5" s="112" customFormat="1" ht="25.15" customHeight="1">
      <c r="A25" s="1"/>
      <c r="B25" s="1"/>
      <c r="C25" s="1"/>
      <c r="D25" s="1"/>
      <c r="E25" s="1"/>
    </row>
    <row r="26" spans="1:5" s="112" customFormat="1" ht="25.15" customHeight="1">
      <c r="A26" s="1"/>
      <c r="B26" s="1"/>
      <c r="C26" s="1"/>
      <c r="D26" s="1"/>
      <c r="E26" s="1"/>
    </row>
  </sheetData>
  <mergeCells count="1">
    <mergeCell ref="A1:E1"/>
  </mergeCells>
  <phoneticPr fontId="35" type="noConversion"/>
  <printOptions horizontalCentered="1"/>
  <pageMargins left="0.2" right="0.2" top="0.47" bottom="0.67" header="0.51" footer="0.51"/>
  <pageSetup paperSize="9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view="pageBreakPreview" topLeftCell="A10" workbookViewId="0">
      <selection activeCell="D26" sqref="D26"/>
    </sheetView>
  </sheetViews>
  <sheetFormatPr defaultColWidth="8" defaultRowHeight="14.25"/>
  <cols>
    <col min="1" max="1" width="38.5" style="1" customWidth="1"/>
    <col min="2" max="2" width="10.625" style="1" customWidth="1"/>
    <col min="3" max="3" width="11.75" style="1" customWidth="1"/>
    <col min="4" max="6" width="10.625" style="1" customWidth="1"/>
    <col min="7" max="16384" width="8" style="1"/>
  </cols>
  <sheetData>
    <row r="1" spans="1:6" ht="30" customHeight="1">
      <c r="A1" s="306" t="s">
        <v>729</v>
      </c>
      <c r="B1" s="306"/>
      <c r="C1" s="306"/>
      <c r="D1" s="306"/>
      <c r="E1" s="306"/>
      <c r="F1" s="306"/>
    </row>
    <row r="2" spans="1:6" s="2" customFormat="1" ht="19.899999999999999" customHeight="1">
      <c r="A2" s="5" t="s">
        <v>44</v>
      </c>
      <c r="B2" s="5"/>
      <c r="C2" s="5"/>
      <c r="D2" s="5"/>
      <c r="E2" s="5"/>
      <c r="F2" s="6" t="s">
        <v>30</v>
      </c>
    </row>
    <row r="3" spans="1:6" s="3" customFormat="1" ht="34.15" customHeight="1">
      <c r="A3" s="116" t="s">
        <v>3</v>
      </c>
      <c r="B3" s="61" t="s">
        <v>23</v>
      </c>
      <c r="C3" s="40" t="s">
        <v>24</v>
      </c>
      <c r="D3" s="102" t="s">
        <v>25</v>
      </c>
      <c r="E3" s="103" t="s">
        <v>26</v>
      </c>
      <c r="F3" s="103" t="s">
        <v>27</v>
      </c>
    </row>
    <row r="4" spans="1:6" ht="25.15" customHeight="1">
      <c r="A4" s="12" t="s">
        <v>45</v>
      </c>
      <c r="B4" s="117"/>
      <c r="C4" s="117">
        <v>57</v>
      </c>
      <c r="D4" s="117">
        <v>1</v>
      </c>
      <c r="E4" s="97">
        <f>D4/C4*100</f>
        <v>1.7543859649122806</v>
      </c>
      <c r="F4" s="176"/>
    </row>
    <row r="5" spans="1:6" ht="25.15" customHeight="1">
      <c r="A5" s="12" t="s">
        <v>46</v>
      </c>
      <c r="B5" s="117"/>
      <c r="C5" s="117">
        <v>523</v>
      </c>
      <c r="D5" s="117">
        <v>163</v>
      </c>
      <c r="E5" s="97">
        <f t="shared" ref="E5:E25" si="0">D5/C5*100</f>
        <v>31.166347992351817</v>
      </c>
      <c r="F5" s="177"/>
    </row>
    <row r="6" spans="1:6" ht="25.15" customHeight="1">
      <c r="A6" s="12" t="s">
        <v>47</v>
      </c>
      <c r="B6" s="117"/>
      <c r="C6" s="117"/>
      <c r="D6" s="117"/>
      <c r="E6" s="97" t="e">
        <f t="shared" si="0"/>
        <v>#DIV/0!</v>
      </c>
      <c r="F6" s="177"/>
    </row>
    <row r="7" spans="1:6" ht="25.15" customHeight="1">
      <c r="A7" s="12" t="s">
        <v>730</v>
      </c>
      <c r="B7" s="117">
        <v>48110</v>
      </c>
      <c r="C7" s="117">
        <v>98185</v>
      </c>
      <c r="D7" s="117">
        <v>65273</v>
      </c>
      <c r="E7" s="97">
        <f t="shared" si="0"/>
        <v>66.47960482762133</v>
      </c>
      <c r="F7" s="177"/>
    </row>
    <row r="8" spans="1:6" ht="25.15" customHeight="1">
      <c r="A8" s="12" t="s">
        <v>731</v>
      </c>
      <c r="B8" s="117"/>
      <c r="C8" s="117">
        <v>30</v>
      </c>
      <c r="D8" s="117">
        <v>22</v>
      </c>
      <c r="E8" s="97">
        <f t="shared" si="0"/>
        <v>73.333333333333329</v>
      </c>
      <c r="F8" s="177"/>
    </row>
    <row r="9" spans="1:6" ht="25.15" customHeight="1">
      <c r="A9" s="12" t="s">
        <v>732</v>
      </c>
      <c r="B9" s="117"/>
      <c r="C9" s="117">
        <v>35734</v>
      </c>
      <c r="D9" s="117">
        <v>31058</v>
      </c>
      <c r="E9" s="97">
        <f t="shared" si="0"/>
        <v>86.914423238372422</v>
      </c>
      <c r="F9" s="177"/>
    </row>
    <row r="10" spans="1:6" ht="25.15" customHeight="1">
      <c r="A10" s="12" t="s">
        <v>733</v>
      </c>
      <c r="B10" s="117"/>
      <c r="C10" s="117">
        <v>341</v>
      </c>
      <c r="D10" s="117">
        <v>220</v>
      </c>
      <c r="E10" s="97">
        <f t="shared" si="0"/>
        <v>64.516129032258064</v>
      </c>
      <c r="F10" s="177"/>
    </row>
    <row r="11" spans="1:6" ht="25.15" customHeight="1">
      <c r="A11" s="12"/>
      <c r="B11" s="117"/>
      <c r="C11" s="117"/>
      <c r="D11" s="117"/>
      <c r="E11" s="97" t="e">
        <f t="shared" si="0"/>
        <v>#DIV/0!</v>
      </c>
      <c r="F11" s="177"/>
    </row>
    <row r="12" spans="1:6" ht="25.15" customHeight="1">
      <c r="A12" s="12"/>
      <c r="B12" s="117"/>
      <c r="C12" s="117"/>
      <c r="D12" s="117"/>
      <c r="E12" s="97" t="e">
        <f t="shared" si="0"/>
        <v>#DIV/0!</v>
      </c>
      <c r="F12" s="177"/>
    </row>
    <row r="13" spans="1:6" ht="25.15" customHeight="1">
      <c r="A13" s="12"/>
      <c r="B13" s="117"/>
      <c r="C13" s="117"/>
      <c r="D13" s="117"/>
      <c r="E13" s="97" t="e">
        <f t="shared" si="0"/>
        <v>#DIV/0!</v>
      </c>
      <c r="F13" s="177"/>
    </row>
    <row r="14" spans="1:6" ht="25.15" customHeight="1">
      <c r="A14" s="12"/>
      <c r="B14" s="117"/>
      <c r="C14" s="117"/>
      <c r="D14" s="117"/>
      <c r="E14" s="97" t="e">
        <f t="shared" si="0"/>
        <v>#DIV/0!</v>
      </c>
      <c r="F14" s="177"/>
    </row>
    <row r="15" spans="1:6" ht="25.15" customHeight="1">
      <c r="A15" s="12"/>
      <c r="B15" s="117"/>
      <c r="C15" s="117"/>
      <c r="D15" s="117"/>
      <c r="E15" s="97" t="e">
        <f t="shared" si="0"/>
        <v>#DIV/0!</v>
      </c>
      <c r="F15" s="177"/>
    </row>
    <row r="16" spans="1:6" ht="25.15" customHeight="1">
      <c r="A16" s="12"/>
      <c r="B16" s="117"/>
      <c r="C16" s="117"/>
      <c r="D16" s="117"/>
      <c r="E16" s="97" t="e">
        <f t="shared" si="0"/>
        <v>#DIV/0!</v>
      </c>
      <c r="F16" s="176"/>
    </row>
    <row r="17" spans="1:6" ht="25.15" customHeight="1">
      <c r="A17" s="102" t="s">
        <v>19</v>
      </c>
      <c r="B17" s="70">
        <v>48110</v>
      </c>
      <c r="C17" s="70">
        <v>134870</v>
      </c>
      <c r="D17" s="70">
        <v>96737</v>
      </c>
      <c r="E17" s="97">
        <f t="shared" si="0"/>
        <v>71.72610662119078</v>
      </c>
      <c r="F17" s="176"/>
    </row>
    <row r="18" spans="1:6" ht="25.15" customHeight="1">
      <c r="A18" s="12"/>
      <c r="B18" s="117"/>
      <c r="C18" s="117"/>
      <c r="D18" s="117"/>
      <c r="E18" s="97"/>
      <c r="F18" s="177"/>
    </row>
    <row r="19" spans="1:6" ht="25.15" customHeight="1">
      <c r="A19" s="27" t="s">
        <v>48</v>
      </c>
      <c r="B19" s="265" t="s">
        <v>972</v>
      </c>
      <c r="C19" s="265" t="s">
        <v>972</v>
      </c>
      <c r="D19" s="264">
        <v>14581</v>
      </c>
      <c r="E19" s="265" t="s">
        <v>973</v>
      </c>
      <c r="F19" s="177"/>
    </row>
    <row r="20" spans="1:6" ht="25.15" customHeight="1">
      <c r="A20" s="27" t="s">
        <v>49</v>
      </c>
      <c r="B20" s="265" t="s">
        <v>972</v>
      </c>
      <c r="C20" s="265" t="s">
        <v>972</v>
      </c>
      <c r="D20" s="264">
        <v>0</v>
      </c>
      <c r="E20" s="265" t="s">
        <v>973</v>
      </c>
      <c r="F20" s="177"/>
    </row>
    <row r="21" spans="1:6" ht="25.15" customHeight="1">
      <c r="A21" s="27" t="s">
        <v>50</v>
      </c>
      <c r="B21" s="265" t="s">
        <v>972</v>
      </c>
      <c r="C21" s="265" t="s">
        <v>972</v>
      </c>
      <c r="D21" s="264">
        <v>95191</v>
      </c>
      <c r="E21" s="265" t="s">
        <v>973</v>
      </c>
      <c r="F21" s="177"/>
    </row>
    <row r="22" spans="1:6" ht="25.15" customHeight="1">
      <c r="A22" s="27" t="s">
        <v>51</v>
      </c>
      <c r="B22" s="265" t="s">
        <v>972</v>
      </c>
      <c r="C22" s="265" t="s">
        <v>972</v>
      </c>
      <c r="D22" s="264">
        <v>0</v>
      </c>
      <c r="E22" s="265" t="s">
        <v>973</v>
      </c>
      <c r="F22" s="177"/>
    </row>
    <row r="23" spans="1:6" ht="25.15" customHeight="1">
      <c r="A23" s="27" t="s">
        <v>52</v>
      </c>
      <c r="B23" s="265" t="s">
        <v>972</v>
      </c>
      <c r="C23" s="265" t="s">
        <v>972</v>
      </c>
      <c r="D23" s="264">
        <v>0</v>
      </c>
      <c r="E23" s="265" t="s">
        <v>973</v>
      </c>
      <c r="F23" s="177"/>
    </row>
    <row r="24" spans="1:6" ht="25.15" customHeight="1">
      <c r="A24" s="12"/>
      <c r="B24" s="117"/>
      <c r="C24" s="117"/>
      <c r="D24" s="117"/>
      <c r="E24" s="97"/>
      <c r="F24" s="177"/>
    </row>
    <row r="25" spans="1:6" ht="25.15" customHeight="1">
      <c r="A25" s="102" t="s">
        <v>53</v>
      </c>
      <c r="B25" s="240">
        <v>48110</v>
      </c>
      <c r="C25" s="240">
        <v>134870</v>
      </c>
      <c r="D25" s="240">
        <f>D17+D19+D21</f>
        <v>206509</v>
      </c>
      <c r="E25" s="241">
        <f t="shared" si="0"/>
        <v>153.11707570252838</v>
      </c>
      <c r="F25" s="177"/>
    </row>
    <row r="26" spans="1:6" ht="25.15" customHeight="1">
      <c r="A26" s="27" t="s">
        <v>54</v>
      </c>
      <c r="B26" s="117"/>
      <c r="C26" s="117"/>
      <c r="D26" s="239">
        <v>38133</v>
      </c>
      <c r="E26" s="97"/>
      <c r="F26" s="177"/>
    </row>
    <row r="27" spans="1:6" ht="25.15" customHeight="1">
      <c r="A27" s="314" t="s">
        <v>20</v>
      </c>
      <c r="B27" s="314"/>
    </row>
  </sheetData>
  <mergeCells count="2">
    <mergeCell ref="A1:F1"/>
    <mergeCell ref="A27:B27"/>
  </mergeCells>
  <phoneticPr fontId="35" type="noConversion"/>
  <printOptions horizontalCentered="1"/>
  <pageMargins left="0.75" right="0.75" top="0.55000000000000004" bottom="0.31" header="0.51" footer="0.28000000000000003"/>
  <pageSetup paperSize="9" scale="87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85"/>
  <sheetViews>
    <sheetView view="pageBreakPreview" workbookViewId="0">
      <selection activeCell="A57" sqref="A57"/>
    </sheetView>
  </sheetViews>
  <sheetFormatPr defaultColWidth="8" defaultRowHeight="14.25"/>
  <cols>
    <col min="1" max="1" width="51.75" style="208" customWidth="1"/>
    <col min="2" max="3" width="9.75" style="208" customWidth="1"/>
    <col min="4" max="4" width="12" style="208" customWidth="1"/>
    <col min="5" max="6" width="8" style="1"/>
    <col min="7" max="7" width="9.125" style="1" bestFit="1" customWidth="1"/>
    <col min="8" max="8" width="8" style="1"/>
    <col min="9" max="9" width="9.125" style="1" bestFit="1" customWidth="1"/>
    <col min="10" max="16384" width="8" style="1"/>
  </cols>
  <sheetData>
    <row r="1" spans="1:9" ht="30" customHeight="1">
      <c r="A1" s="306" t="s">
        <v>975</v>
      </c>
      <c r="B1" s="306"/>
      <c r="C1" s="306"/>
      <c r="D1" s="306"/>
      <c r="E1" s="306"/>
    </row>
    <row r="2" spans="1:9" s="5" customFormat="1" ht="19.899999999999999" customHeight="1">
      <c r="A2" s="231" t="s">
        <v>55</v>
      </c>
      <c r="B2" s="231"/>
      <c r="C2" s="231"/>
      <c r="D2" s="231"/>
      <c r="E2" s="114" t="s">
        <v>30</v>
      </c>
    </row>
    <row r="3" spans="1:9" s="111" customFormat="1" ht="40.15" customHeight="1">
      <c r="A3" s="242" t="s">
        <v>56</v>
      </c>
      <c r="B3" s="242" t="s">
        <v>23</v>
      </c>
      <c r="C3" s="242" t="s">
        <v>25</v>
      </c>
      <c r="D3" s="243" t="s">
        <v>38</v>
      </c>
      <c r="E3" s="40" t="s">
        <v>27</v>
      </c>
      <c r="F3" s="113"/>
      <c r="G3" s="113"/>
      <c r="H3" s="113"/>
      <c r="I3" s="113"/>
    </row>
    <row r="4" spans="1:9" s="112" customFormat="1" ht="25.15" customHeight="1">
      <c r="A4" s="244" t="s">
        <v>608</v>
      </c>
      <c r="B4" s="245"/>
      <c r="C4" s="245">
        <v>0</v>
      </c>
      <c r="D4" s="246" t="e">
        <f>C4/B4*100</f>
        <v>#DIV/0!</v>
      </c>
      <c r="E4" s="11"/>
      <c r="F4" s="113"/>
      <c r="G4" s="113"/>
      <c r="H4" s="113"/>
      <c r="I4" s="113"/>
    </row>
    <row r="5" spans="1:9" s="112" customFormat="1" ht="25.15" customHeight="1">
      <c r="A5" s="206" t="s">
        <v>609</v>
      </c>
      <c r="B5" s="247"/>
      <c r="C5" s="247">
        <v>0</v>
      </c>
      <c r="D5" s="246" t="e">
        <f t="shared" ref="D5:D68" si="0">C5/B5*100</f>
        <v>#DIV/0!</v>
      </c>
      <c r="E5" s="14"/>
    </row>
    <row r="6" spans="1:9" s="112" customFormat="1" ht="25.15" customHeight="1">
      <c r="A6" s="206" t="s">
        <v>610</v>
      </c>
      <c r="B6" s="247"/>
      <c r="C6" s="247">
        <v>0</v>
      </c>
      <c r="D6" s="246" t="e">
        <f t="shared" si="0"/>
        <v>#DIV/0!</v>
      </c>
      <c r="E6" s="14"/>
    </row>
    <row r="7" spans="1:9" s="112" customFormat="1" ht="25.15" customHeight="1">
      <c r="A7" s="244" t="s">
        <v>611</v>
      </c>
      <c r="B7" s="247"/>
      <c r="C7" s="247">
        <v>0</v>
      </c>
      <c r="D7" s="246" t="e">
        <f t="shared" si="0"/>
        <v>#DIV/0!</v>
      </c>
      <c r="E7" s="14"/>
    </row>
    <row r="8" spans="1:9" s="112" customFormat="1" ht="25.15" customHeight="1">
      <c r="A8" s="244" t="s">
        <v>612</v>
      </c>
      <c r="B8" s="247"/>
      <c r="C8" s="247">
        <v>0</v>
      </c>
      <c r="D8" s="246" t="e">
        <f t="shared" si="0"/>
        <v>#DIV/0!</v>
      </c>
      <c r="E8" s="14"/>
    </row>
    <row r="9" spans="1:9" s="112" customFormat="1" ht="25.15" customHeight="1">
      <c r="A9" s="244" t="s">
        <v>613</v>
      </c>
      <c r="B9" s="247"/>
      <c r="C9" s="247">
        <v>0</v>
      </c>
      <c r="D9" s="246" t="e">
        <f t="shared" si="0"/>
        <v>#DIV/0!</v>
      </c>
      <c r="E9" s="14"/>
    </row>
    <row r="10" spans="1:9" s="112" customFormat="1" ht="25.15" customHeight="1">
      <c r="A10" s="244" t="s">
        <v>614</v>
      </c>
      <c r="B10" s="247"/>
      <c r="C10" s="247">
        <v>0</v>
      </c>
      <c r="D10" s="246" t="e">
        <f t="shared" si="0"/>
        <v>#DIV/0!</v>
      </c>
      <c r="E10" s="14"/>
    </row>
    <row r="11" spans="1:9" s="112" customFormat="1" ht="25.15" customHeight="1">
      <c r="A11" s="244" t="s">
        <v>615</v>
      </c>
      <c r="B11" s="247"/>
      <c r="C11" s="247">
        <v>0</v>
      </c>
      <c r="D11" s="246" t="e">
        <f t="shared" si="0"/>
        <v>#DIV/0!</v>
      </c>
      <c r="E11" s="14"/>
    </row>
    <row r="12" spans="1:9" s="112" customFormat="1" ht="25.15" customHeight="1">
      <c r="A12" s="244" t="s">
        <v>616</v>
      </c>
      <c r="B12" s="247"/>
      <c r="C12" s="247">
        <v>0</v>
      </c>
      <c r="D12" s="246" t="e">
        <f t="shared" si="0"/>
        <v>#DIV/0!</v>
      </c>
      <c r="E12" s="14"/>
    </row>
    <row r="13" spans="1:9" s="112" customFormat="1" ht="25.15" customHeight="1">
      <c r="A13" s="244" t="s">
        <v>617</v>
      </c>
      <c r="B13" s="247"/>
      <c r="C13" s="247">
        <v>0</v>
      </c>
      <c r="D13" s="246" t="e">
        <f t="shared" si="0"/>
        <v>#DIV/0!</v>
      </c>
      <c r="E13" s="14"/>
    </row>
    <row r="14" spans="1:9" s="112" customFormat="1" ht="25.15" customHeight="1">
      <c r="A14" s="244" t="s">
        <v>618</v>
      </c>
      <c r="B14" s="247"/>
      <c r="C14" s="247">
        <v>0</v>
      </c>
      <c r="D14" s="246" t="e">
        <f t="shared" si="0"/>
        <v>#DIV/0!</v>
      </c>
      <c r="E14" s="14"/>
    </row>
    <row r="15" spans="1:9" s="112" customFormat="1" ht="25.15" customHeight="1">
      <c r="A15" s="244" t="s">
        <v>619</v>
      </c>
      <c r="B15" s="248">
        <v>45000</v>
      </c>
      <c r="C15" s="248">
        <v>186363</v>
      </c>
      <c r="D15" s="249">
        <f t="shared" si="0"/>
        <v>414.14</v>
      </c>
      <c r="E15" s="14"/>
    </row>
    <row r="16" spans="1:9" s="112" customFormat="1" ht="25.15" customHeight="1">
      <c r="A16" s="206" t="s">
        <v>620</v>
      </c>
      <c r="B16" s="248">
        <v>45000</v>
      </c>
      <c r="C16" s="248">
        <v>184971</v>
      </c>
      <c r="D16" s="249">
        <f t="shared" si="0"/>
        <v>411.04666666666662</v>
      </c>
      <c r="E16" s="14"/>
    </row>
    <row r="17" spans="1:5" s="112" customFormat="1" ht="25.15" customHeight="1">
      <c r="A17" s="206" t="s">
        <v>621</v>
      </c>
      <c r="B17" s="247"/>
      <c r="C17" s="247">
        <v>0</v>
      </c>
      <c r="D17" s="246" t="e">
        <f t="shared" si="0"/>
        <v>#DIV/0!</v>
      </c>
      <c r="E17" s="14"/>
    </row>
    <row r="18" spans="1:5" s="112" customFormat="1" ht="25.15" customHeight="1">
      <c r="A18" s="206" t="s">
        <v>622</v>
      </c>
      <c r="B18" s="247"/>
      <c r="C18" s="247">
        <v>2088</v>
      </c>
      <c r="D18" s="246" t="e">
        <f t="shared" si="0"/>
        <v>#DIV/0!</v>
      </c>
      <c r="E18" s="14"/>
    </row>
    <row r="19" spans="1:5" s="112" customFormat="1" ht="25.15" customHeight="1">
      <c r="A19" s="206" t="s">
        <v>623</v>
      </c>
      <c r="B19" s="247"/>
      <c r="C19" s="247">
        <v>-696</v>
      </c>
      <c r="D19" s="246" t="e">
        <f t="shared" si="0"/>
        <v>#DIV/0!</v>
      </c>
      <c r="E19" s="14"/>
    </row>
    <row r="20" spans="1:5" s="112" customFormat="1" ht="25.15" customHeight="1">
      <c r="A20" s="206" t="s">
        <v>624</v>
      </c>
      <c r="B20" s="247"/>
      <c r="C20" s="247">
        <v>0</v>
      </c>
      <c r="D20" s="246" t="e">
        <f t="shared" si="0"/>
        <v>#DIV/0!</v>
      </c>
      <c r="E20" s="14"/>
    </row>
    <row r="21" spans="1:5" s="112" customFormat="1" ht="25.15" customHeight="1">
      <c r="A21" s="244" t="s">
        <v>625</v>
      </c>
      <c r="B21" s="247"/>
      <c r="C21" s="247">
        <v>0</v>
      </c>
      <c r="D21" s="246" t="e">
        <f t="shared" si="0"/>
        <v>#DIV/0!</v>
      </c>
      <c r="E21" s="14"/>
    </row>
    <row r="22" spans="1:5" s="112" customFormat="1" ht="25.15" customHeight="1">
      <c r="A22" s="244" t="s">
        <v>626</v>
      </c>
      <c r="B22" s="247"/>
      <c r="C22" s="247">
        <v>0</v>
      </c>
      <c r="D22" s="246" t="e">
        <f t="shared" si="0"/>
        <v>#DIV/0!</v>
      </c>
      <c r="E22" s="14"/>
    </row>
    <row r="23" spans="1:5" s="112" customFormat="1" ht="25.15" customHeight="1">
      <c r="A23" s="206" t="s">
        <v>627</v>
      </c>
      <c r="B23" s="247"/>
      <c r="C23" s="247">
        <v>0</v>
      </c>
      <c r="D23" s="246" t="e">
        <f t="shared" si="0"/>
        <v>#DIV/0!</v>
      </c>
      <c r="E23" s="14"/>
    </row>
    <row r="24" spans="1:5" s="112" customFormat="1" ht="25.15" customHeight="1">
      <c r="A24" s="206" t="s">
        <v>628</v>
      </c>
      <c r="B24" s="247"/>
      <c r="C24" s="247">
        <v>0</v>
      </c>
      <c r="D24" s="246" t="e">
        <f t="shared" si="0"/>
        <v>#DIV/0!</v>
      </c>
      <c r="E24" s="14"/>
    </row>
    <row r="25" spans="1:5" s="112" customFormat="1" ht="25.15" customHeight="1">
      <c r="A25" s="244" t="s">
        <v>629</v>
      </c>
      <c r="B25" s="247"/>
      <c r="C25" s="247">
        <v>0</v>
      </c>
      <c r="D25" s="246" t="e">
        <f t="shared" si="0"/>
        <v>#DIV/0!</v>
      </c>
      <c r="E25" s="14"/>
    </row>
    <row r="26" spans="1:5" s="112" customFormat="1" ht="25.15" customHeight="1">
      <c r="A26" s="244" t="s">
        <v>630</v>
      </c>
      <c r="B26" s="247"/>
      <c r="C26" s="247">
        <v>0</v>
      </c>
      <c r="D26" s="246" t="e">
        <f t="shared" si="0"/>
        <v>#DIV/0!</v>
      </c>
      <c r="E26" s="14"/>
    </row>
    <row r="27" spans="1:5" s="112" customFormat="1" ht="25.15" customHeight="1">
      <c r="A27" s="244" t="s">
        <v>631</v>
      </c>
      <c r="B27" s="247"/>
      <c r="C27" s="247">
        <v>0</v>
      </c>
      <c r="D27" s="246" t="e">
        <f t="shared" si="0"/>
        <v>#DIV/0!</v>
      </c>
      <c r="E27" s="14"/>
    </row>
    <row r="28" spans="1:5" s="112" customFormat="1" ht="25.15" customHeight="1">
      <c r="A28" s="244" t="s">
        <v>632</v>
      </c>
      <c r="B28" s="247"/>
      <c r="C28" s="247">
        <v>0</v>
      </c>
      <c r="D28" s="246" t="e">
        <f t="shared" si="0"/>
        <v>#DIV/0!</v>
      </c>
      <c r="E28" s="14"/>
    </row>
    <row r="29" spans="1:5" s="112" customFormat="1" ht="25.15" customHeight="1">
      <c r="A29" s="206" t="s">
        <v>633</v>
      </c>
      <c r="B29" s="247"/>
      <c r="C29" s="247">
        <v>0</v>
      </c>
      <c r="D29" s="246" t="e">
        <f t="shared" si="0"/>
        <v>#DIV/0!</v>
      </c>
      <c r="E29" s="14"/>
    </row>
    <row r="30" spans="1:5" s="112" customFormat="1" ht="25.15" customHeight="1">
      <c r="A30" s="206" t="s">
        <v>634</v>
      </c>
      <c r="B30" s="247"/>
      <c r="C30" s="247">
        <v>0</v>
      </c>
      <c r="D30" s="246" t="e">
        <f t="shared" si="0"/>
        <v>#DIV/0!</v>
      </c>
      <c r="E30" s="14"/>
    </row>
    <row r="31" spans="1:5" s="112" customFormat="1" ht="25.15" customHeight="1">
      <c r="A31" s="244" t="s">
        <v>635</v>
      </c>
      <c r="B31" s="248">
        <v>3000</v>
      </c>
      <c r="C31" s="248">
        <v>4416</v>
      </c>
      <c r="D31" s="249">
        <f t="shared" si="0"/>
        <v>147.19999999999999</v>
      </c>
      <c r="E31" s="14"/>
    </row>
    <row r="32" spans="1:5" s="112" customFormat="1" ht="25.15" customHeight="1">
      <c r="A32" s="244" t="s">
        <v>636</v>
      </c>
      <c r="B32" s="247"/>
      <c r="C32" s="247">
        <v>0</v>
      </c>
      <c r="D32" s="246" t="e">
        <f t="shared" si="0"/>
        <v>#DIV/0!</v>
      </c>
      <c r="E32" s="14"/>
    </row>
    <row r="33" spans="1:5" s="112" customFormat="1" ht="25.15" customHeight="1">
      <c r="A33" s="244" t="s">
        <v>637</v>
      </c>
      <c r="B33" s="247"/>
      <c r="C33" s="247">
        <v>0</v>
      </c>
      <c r="D33" s="246" t="e">
        <f t="shared" si="0"/>
        <v>#DIV/0!</v>
      </c>
      <c r="E33" s="14"/>
    </row>
    <row r="34" spans="1:5" s="112" customFormat="1" ht="25.15" customHeight="1">
      <c r="A34" s="206" t="s">
        <v>638</v>
      </c>
      <c r="B34" s="247"/>
      <c r="C34" s="247">
        <v>0</v>
      </c>
      <c r="D34" s="246" t="e">
        <f t="shared" si="0"/>
        <v>#DIV/0!</v>
      </c>
      <c r="E34" s="14"/>
    </row>
    <row r="35" spans="1:5" s="112" customFormat="1" ht="25.15" customHeight="1">
      <c r="A35" s="206" t="s">
        <v>639</v>
      </c>
      <c r="B35" s="247"/>
      <c r="C35" s="247">
        <v>0</v>
      </c>
      <c r="D35" s="246" t="e">
        <f t="shared" si="0"/>
        <v>#DIV/0!</v>
      </c>
      <c r="E35" s="14"/>
    </row>
    <row r="36" spans="1:5" s="112" customFormat="1" ht="25.15" customHeight="1">
      <c r="A36" s="244" t="s">
        <v>640</v>
      </c>
      <c r="B36" s="247"/>
      <c r="C36" s="247">
        <v>0</v>
      </c>
      <c r="D36" s="246" t="e">
        <f t="shared" si="0"/>
        <v>#DIV/0!</v>
      </c>
      <c r="E36" s="14"/>
    </row>
    <row r="37" spans="1:5" s="112" customFormat="1" ht="25.15" customHeight="1">
      <c r="A37" s="244" t="s">
        <v>641</v>
      </c>
      <c r="B37" s="247"/>
      <c r="C37" s="247">
        <v>0</v>
      </c>
      <c r="D37" s="246" t="e">
        <f t="shared" si="0"/>
        <v>#DIV/0!</v>
      </c>
      <c r="E37" s="14"/>
    </row>
    <row r="38" spans="1:5" s="112" customFormat="1" ht="25.15" customHeight="1">
      <c r="A38" s="244" t="s">
        <v>642</v>
      </c>
      <c r="B38" s="247"/>
      <c r="C38" s="247">
        <v>0</v>
      </c>
      <c r="D38" s="246" t="e">
        <f t="shared" si="0"/>
        <v>#DIV/0!</v>
      </c>
      <c r="E38" s="14"/>
    </row>
    <row r="39" spans="1:5" s="112" customFormat="1" ht="25.15" customHeight="1">
      <c r="A39" s="244" t="s">
        <v>643</v>
      </c>
      <c r="B39" s="247"/>
      <c r="C39" s="247">
        <v>0</v>
      </c>
      <c r="D39" s="246" t="e">
        <f t="shared" si="0"/>
        <v>#DIV/0!</v>
      </c>
      <c r="E39" s="14"/>
    </row>
    <row r="40" spans="1:5" s="112" customFormat="1" ht="25.15" customHeight="1">
      <c r="A40" s="244" t="s">
        <v>644</v>
      </c>
      <c r="B40" s="247"/>
      <c r="C40" s="247">
        <v>0</v>
      </c>
      <c r="D40" s="246" t="e">
        <f t="shared" si="0"/>
        <v>#DIV/0!</v>
      </c>
      <c r="E40" s="14"/>
    </row>
    <row r="41" spans="1:5" s="112" customFormat="1" ht="25.15" customHeight="1">
      <c r="A41" s="206" t="s">
        <v>645</v>
      </c>
      <c r="B41" s="247"/>
      <c r="C41" s="247">
        <v>0</v>
      </c>
      <c r="D41" s="246" t="e">
        <f t="shared" si="0"/>
        <v>#DIV/0!</v>
      </c>
      <c r="E41" s="14"/>
    </row>
    <row r="42" spans="1:5" s="112" customFormat="1" ht="25.15" customHeight="1">
      <c r="A42" s="206" t="s">
        <v>646</v>
      </c>
      <c r="B42" s="247"/>
      <c r="C42" s="247">
        <v>0</v>
      </c>
      <c r="D42" s="246" t="e">
        <f t="shared" si="0"/>
        <v>#DIV/0!</v>
      </c>
      <c r="E42" s="14"/>
    </row>
    <row r="43" spans="1:5" s="112" customFormat="1" ht="25.15" customHeight="1">
      <c r="A43" s="244" t="s">
        <v>647</v>
      </c>
      <c r="B43" s="248">
        <v>110</v>
      </c>
      <c r="C43" s="248">
        <v>192</v>
      </c>
      <c r="D43" s="249">
        <f t="shared" si="0"/>
        <v>174.54545454545453</v>
      </c>
      <c r="E43" s="14"/>
    </row>
    <row r="44" spans="1:5" s="112" customFormat="1" ht="25.15" customHeight="1">
      <c r="A44" s="244" t="s">
        <v>648</v>
      </c>
      <c r="B44" s="247"/>
      <c r="C44" s="247">
        <v>0</v>
      </c>
      <c r="D44" s="246" t="e">
        <f t="shared" si="0"/>
        <v>#DIV/0!</v>
      </c>
      <c r="E44" s="14"/>
    </row>
    <row r="45" spans="1:5" s="112" customFormat="1" ht="25.15" customHeight="1">
      <c r="A45" s="206" t="s">
        <v>649</v>
      </c>
      <c r="B45" s="247"/>
      <c r="C45" s="247">
        <v>0</v>
      </c>
      <c r="D45" s="246" t="e">
        <f t="shared" si="0"/>
        <v>#DIV/0!</v>
      </c>
      <c r="E45" s="14"/>
    </row>
    <row r="46" spans="1:5" s="112" customFormat="1" ht="25.15" customHeight="1">
      <c r="A46" s="206" t="s">
        <v>650</v>
      </c>
      <c r="B46" s="247"/>
      <c r="C46" s="247">
        <v>0</v>
      </c>
      <c r="D46" s="246" t="e">
        <f t="shared" si="0"/>
        <v>#DIV/0!</v>
      </c>
      <c r="E46" s="14"/>
    </row>
    <row r="47" spans="1:5" s="112" customFormat="1" ht="25.15" customHeight="1">
      <c r="A47" s="206" t="s">
        <v>651</v>
      </c>
      <c r="B47" s="247"/>
      <c r="C47" s="247">
        <v>0</v>
      </c>
      <c r="D47" s="246" t="e">
        <f t="shared" si="0"/>
        <v>#DIV/0!</v>
      </c>
      <c r="E47" s="14"/>
    </row>
    <row r="48" spans="1:5" s="112" customFormat="1" ht="25.15" customHeight="1">
      <c r="A48" s="206" t="s">
        <v>652</v>
      </c>
      <c r="B48" s="247"/>
      <c r="C48" s="247">
        <v>0</v>
      </c>
      <c r="D48" s="246" t="e">
        <f t="shared" si="0"/>
        <v>#DIV/0!</v>
      </c>
      <c r="E48" s="14"/>
    </row>
    <row r="49" spans="1:5" s="112" customFormat="1" ht="25.15" customHeight="1">
      <c r="A49" s="206" t="s">
        <v>653</v>
      </c>
      <c r="B49" s="247"/>
      <c r="C49" s="247">
        <v>0</v>
      </c>
      <c r="D49" s="246" t="e">
        <f t="shared" si="0"/>
        <v>#DIV/0!</v>
      </c>
      <c r="E49" s="14"/>
    </row>
    <row r="50" spans="1:5" s="112" customFormat="1" ht="25.15" customHeight="1">
      <c r="A50" s="206" t="s">
        <v>654</v>
      </c>
      <c r="B50" s="247"/>
      <c r="C50" s="247">
        <v>0</v>
      </c>
      <c r="D50" s="246" t="e">
        <f t="shared" si="0"/>
        <v>#DIV/0!</v>
      </c>
      <c r="E50" s="14"/>
    </row>
    <row r="51" spans="1:5" s="112" customFormat="1" ht="25.15" customHeight="1">
      <c r="A51" s="206" t="s">
        <v>655</v>
      </c>
      <c r="B51" s="247"/>
      <c r="C51" s="247">
        <v>0</v>
      </c>
      <c r="D51" s="246" t="e">
        <f t="shared" si="0"/>
        <v>#DIV/0!</v>
      </c>
      <c r="E51" s="14"/>
    </row>
    <row r="52" spans="1:5" s="112" customFormat="1" ht="25.15" customHeight="1">
      <c r="A52" s="250" t="s">
        <v>656</v>
      </c>
      <c r="B52" s="247"/>
      <c r="C52" s="247">
        <v>0</v>
      </c>
      <c r="D52" s="246" t="e">
        <f t="shared" si="0"/>
        <v>#DIV/0!</v>
      </c>
      <c r="E52" s="14"/>
    </row>
    <row r="53" spans="1:5" s="112" customFormat="1" ht="25.15" customHeight="1">
      <c r="A53" s="244" t="s">
        <v>657</v>
      </c>
      <c r="B53" s="247"/>
      <c r="C53" s="247">
        <v>0</v>
      </c>
      <c r="D53" s="246" t="e">
        <f t="shared" si="0"/>
        <v>#DIV/0!</v>
      </c>
      <c r="E53" s="14"/>
    </row>
    <row r="54" spans="1:5" s="112" customFormat="1" ht="25.15" customHeight="1">
      <c r="A54" s="244" t="s">
        <v>658</v>
      </c>
      <c r="B54" s="247"/>
      <c r="C54" s="247">
        <v>0</v>
      </c>
      <c r="D54" s="246" t="e">
        <f t="shared" si="0"/>
        <v>#DIV/0!</v>
      </c>
      <c r="E54" s="14"/>
    </row>
    <row r="55" spans="1:5" s="112" customFormat="1" ht="30" customHeight="1">
      <c r="A55" s="292" t="s">
        <v>659</v>
      </c>
      <c r="B55" s="247"/>
      <c r="C55" s="247">
        <v>0</v>
      </c>
      <c r="D55" s="246" t="e">
        <f t="shared" si="0"/>
        <v>#DIV/0!</v>
      </c>
      <c r="E55" s="14"/>
    </row>
    <row r="56" spans="1:5" s="112" customFormat="1" ht="36.75" customHeight="1">
      <c r="A56" s="244" t="s">
        <v>660</v>
      </c>
      <c r="B56" s="247"/>
      <c r="C56" s="247">
        <v>0</v>
      </c>
      <c r="D56" s="246" t="e">
        <f t="shared" si="0"/>
        <v>#DIV/0!</v>
      </c>
      <c r="E56" s="14"/>
    </row>
    <row r="57" spans="1:5" s="112" customFormat="1" ht="30.75" customHeight="1">
      <c r="A57" s="292" t="s">
        <v>661</v>
      </c>
      <c r="B57" s="247"/>
      <c r="C57" s="247">
        <v>0</v>
      </c>
      <c r="D57" s="246" t="e">
        <f t="shared" si="0"/>
        <v>#DIV/0!</v>
      </c>
      <c r="E57" s="14"/>
    </row>
    <row r="58" spans="1:5" s="112" customFormat="1" ht="25.15" customHeight="1">
      <c r="A58" s="244" t="s">
        <v>662</v>
      </c>
      <c r="B58" s="247"/>
      <c r="C58" s="247">
        <v>0</v>
      </c>
      <c r="D58" s="246" t="e">
        <f t="shared" si="0"/>
        <v>#DIV/0!</v>
      </c>
      <c r="E58" s="14"/>
    </row>
    <row r="59" spans="1:5" s="112" customFormat="1" ht="25.15" customHeight="1">
      <c r="A59" s="206" t="s">
        <v>663</v>
      </c>
      <c r="B59" s="247"/>
      <c r="C59" s="247">
        <v>0</v>
      </c>
      <c r="D59" s="246" t="e">
        <f t="shared" si="0"/>
        <v>#DIV/0!</v>
      </c>
      <c r="E59" s="14"/>
    </row>
    <row r="60" spans="1:5" s="112" customFormat="1" ht="25.15" customHeight="1">
      <c r="A60" s="206" t="s">
        <v>664</v>
      </c>
      <c r="B60" s="247"/>
      <c r="C60" s="247">
        <v>0</v>
      </c>
      <c r="D60" s="246" t="e">
        <f t="shared" si="0"/>
        <v>#DIV/0!</v>
      </c>
      <c r="E60" s="14"/>
    </row>
    <row r="61" spans="1:5" s="112" customFormat="1" ht="25.15" customHeight="1">
      <c r="A61" s="206" t="s">
        <v>665</v>
      </c>
      <c r="B61" s="247"/>
      <c r="C61" s="247">
        <v>0</v>
      </c>
      <c r="D61" s="246" t="e">
        <f t="shared" si="0"/>
        <v>#DIV/0!</v>
      </c>
      <c r="E61" s="14"/>
    </row>
    <row r="62" spans="1:5" s="112" customFormat="1" ht="25.15" customHeight="1">
      <c r="A62" s="244" t="s">
        <v>666</v>
      </c>
      <c r="B62" s="247"/>
      <c r="C62" s="247">
        <v>0</v>
      </c>
      <c r="D62" s="246" t="e">
        <f t="shared" si="0"/>
        <v>#DIV/0!</v>
      </c>
      <c r="E62" s="14"/>
    </row>
    <row r="63" spans="1:5" s="112" customFormat="1" ht="25.15" customHeight="1">
      <c r="A63" s="244" t="s">
        <v>667</v>
      </c>
      <c r="B63" s="247"/>
      <c r="C63" s="247">
        <v>0</v>
      </c>
      <c r="D63" s="246" t="e">
        <f t="shared" si="0"/>
        <v>#DIV/0!</v>
      </c>
      <c r="E63" s="14"/>
    </row>
    <row r="64" spans="1:5" s="112" customFormat="1" ht="25.15" customHeight="1">
      <c r="A64" s="244" t="s">
        <v>668</v>
      </c>
      <c r="B64" s="247"/>
      <c r="C64" s="247">
        <v>0</v>
      </c>
      <c r="D64" s="246" t="e">
        <f t="shared" si="0"/>
        <v>#DIV/0!</v>
      </c>
      <c r="E64" s="14"/>
    </row>
    <row r="65" spans="1:9" s="112" customFormat="1" ht="25.15" customHeight="1">
      <c r="A65" s="244" t="s">
        <v>669</v>
      </c>
      <c r="B65" s="247"/>
      <c r="C65" s="247">
        <v>0</v>
      </c>
      <c r="D65" s="246" t="e">
        <f t="shared" si="0"/>
        <v>#DIV/0!</v>
      </c>
      <c r="E65" s="14"/>
    </row>
    <row r="66" spans="1:9" s="112" customFormat="1" ht="25.15" customHeight="1">
      <c r="A66" s="244" t="s">
        <v>670</v>
      </c>
      <c r="B66" s="247"/>
      <c r="C66" s="247">
        <v>0</v>
      </c>
      <c r="D66" s="246" t="e">
        <f t="shared" si="0"/>
        <v>#DIV/0!</v>
      </c>
      <c r="E66" s="14"/>
    </row>
    <row r="67" spans="1:9" s="112" customFormat="1" ht="25.15" customHeight="1">
      <c r="A67" s="244" t="s">
        <v>671</v>
      </c>
      <c r="B67" s="247"/>
      <c r="C67" s="247">
        <v>0</v>
      </c>
      <c r="D67" s="246" t="e">
        <f t="shared" si="0"/>
        <v>#DIV/0!</v>
      </c>
      <c r="E67" s="14"/>
    </row>
    <row r="68" spans="1:9" s="112" customFormat="1" ht="25.15" customHeight="1">
      <c r="A68" s="206" t="s">
        <v>672</v>
      </c>
      <c r="B68" s="247"/>
      <c r="C68" s="247">
        <v>0</v>
      </c>
      <c r="D68" s="246" t="e">
        <f t="shared" si="0"/>
        <v>#DIV/0!</v>
      </c>
      <c r="E68" s="14"/>
    </row>
    <row r="69" spans="1:9" s="112" customFormat="1" ht="25.15" customHeight="1">
      <c r="A69" s="206" t="s">
        <v>673</v>
      </c>
      <c r="B69" s="247"/>
      <c r="C69" s="247">
        <v>0</v>
      </c>
      <c r="D69" s="246" t="e">
        <f t="shared" ref="D69:D76" si="1">C69/B69*100</f>
        <v>#DIV/0!</v>
      </c>
      <c r="E69" s="14"/>
    </row>
    <row r="70" spans="1:9" s="112" customFormat="1" ht="25.15" customHeight="1">
      <c r="A70" s="244" t="s">
        <v>674</v>
      </c>
      <c r="B70" s="247"/>
      <c r="C70" s="247">
        <v>0</v>
      </c>
      <c r="D70" s="246" t="e">
        <f t="shared" si="1"/>
        <v>#DIV/0!</v>
      </c>
      <c r="E70" s="14"/>
    </row>
    <row r="71" spans="1:9" s="112" customFormat="1" ht="25.15" customHeight="1">
      <c r="A71" s="244" t="s">
        <v>675</v>
      </c>
      <c r="B71" s="247"/>
      <c r="C71" s="247">
        <v>0</v>
      </c>
      <c r="D71" s="246" t="e">
        <f t="shared" si="1"/>
        <v>#DIV/0!</v>
      </c>
      <c r="E71" s="14"/>
    </row>
    <row r="72" spans="1:9" s="112" customFormat="1" ht="25.15" customHeight="1">
      <c r="A72" s="206" t="s">
        <v>676</v>
      </c>
      <c r="B72" s="247"/>
      <c r="C72" s="247">
        <v>0</v>
      </c>
      <c r="D72" s="246" t="e">
        <f t="shared" si="1"/>
        <v>#DIV/0!</v>
      </c>
      <c r="E72" s="14"/>
    </row>
    <row r="73" spans="1:9" s="112" customFormat="1" ht="25.15" customHeight="1">
      <c r="A73" s="206" t="s">
        <v>677</v>
      </c>
      <c r="B73" s="247"/>
      <c r="C73" s="247">
        <v>0</v>
      </c>
      <c r="D73" s="246" t="e">
        <f t="shared" si="1"/>
        <v>#DIV/0!</v>
      </c>
      <c r="E73" s="14"/>
    </row>
    <row r="74" spans="1:9" s="112" customFormat="1" ht="25.15" customHeight="1">
      <c r="A74" s="251"/>
      <c r="B74" s="247"/>
      <c r="C74" s="247"/>
      <c r="D74" s="246" t="e">
        <f t="shared" si="1"/>
        <v>#DIV/0!</v>
      </c>
      <c r="E74" s="14"/>
    </row>
    <row r="75" spans="1:9" s="112" customFormat="1" ht="25.15" customHeight="1">
      <c r="A75" s="252"/>
      <c r="B75" s="253"/>
      <c r="C75" s="254"/>
      <c r="D75" s="246" t="e">
        <f t="shared" si="1"/>
        <v>#DIV/0!</v>
      </c>
      <c r="E75" s="14"/>
    </row>
    <row r="76" spans="1:9" s="112" customFormat="1" ht="25.15" customHeight="1">
      <c r="A76" s="242" t="s">
        <v>15</v>
      </c>
      <c r="B76" s="247">
        <v>48110</v>
      </c>
      <c r="C76" s="247">
        <v>190971</v>
      </c>
      <c r="D76" s="246">
        <f t="shared" si="1"/>
        <v>396.94658075244234</v>
      </c>
      <c r="E76" s="14"/>
      <c r="F76" s="1"/>
      <c r="G76" s="1"/>
      <c r="H76" s="1"/>
      <c r="I76" s="1"/>
    </row>
    <row r="77" spans="1:9" s="112" customFormat="1" ht="25.15" customHeight="1">
      <c r="A77" s="255"/>
      <c r="B77" s="256"/>
      <c r="C77" s="257"/>
      <c r="D77" s="258"/>
      <c r="E77" s="14"/>
      <c r="F77" s="1"/>
      <c r="G77" s="1"/>
      <c r="H77" s="1"/>
      <c r="I77" s="1"/>
    </row>
    <row r="78" spans="1:9" s="112" customFormat="1" ht="25.15" customHeight="1">
      <c r="A78" s="259" t="s">
        <v>760</v>
      </c>
      <c r="B78" s="260" t="s">
        <v>972</v>
      </c>
      <c r="C78" s="58">
        <v>15808</v>
      </c>
      <c r="D78" s="260" t="s">
        <v>972</v>
      </c>
      <c r="E78" s="14"/>
      <c r="F78" s="1"/>
      <c r="G78" s="1"/>
      <c r="H78" s="1"/>
      <c r="I78" s="1"/>
    </row>
    <row r="79" spans="1:9" s="113" customFormat="1" ht="25.15" customHeight="1">
      <c r="A79" s="259" t="s">
        <v>970</v>
      </c>
      <c r="B79" s="260" t="s">
        <v>972</v>
      </c>
      <c r="C79" s="58">
        <v>8563</v>
      </c>
      <c r="D79" s="260" t="s">
        <v>972</v>
      </c>
      <c r="E79" s="14"/>
      <c r="F79" s="1"/>
      <c r="G79" s="1"/>
      <c r="H79" s="1"/>
      <c r="I79" s="1"/>
    </row>
    <row r="80" spans="1:9" s="112" customFormat="1" ht="25.15" customHeight="1">
      <c r="A80" s="259" t="s">
        <v>40</v>
      </c>
      <c r="B80" s="260" t="s">
        <v>972</v>
      </c>
      <c r="C80" s="58">
        <v>0</v>
      </c>
      <c r="D80" s="260" t="s">
        <v>972</v>
      </c>
      <c r="E80" s="14"/>
      <c r="F80" s="1"/>
      <c r="G80" s="1"/>
      <c r="H80" s="1"/>
      <c r="I80" s="1"/>
    </row>
    <row r="81" spans="1:9" s="112" customFormat="1" ht="25.15" customHeight="1">
      <c r="A81" s="259" t="s">
        <v>57</v>
      </c>
      <c r="B81" s="260" t="s">
        <v>972</v>
      </c>
      <c r="C81" s="58">
        <v>0</v>
      </c>
      <c r="D81" s="260" t="s">
        <v>972</v>
      </c>
      <c r="E81" s="14"/>
      <c r="F81" s="1"/>
      <c r="G81" s="1"/>
      <c r="H81" s="1"/>
      <c r="I81" s="1"/>
    </row>
    <row r="82" spans="1:9" s="112" customFormat="1" ht="25.15" customHeight="1">
      <c r="A82" s="110" t="s">
        <v>971</v>
      </c>
      <c r="B82" s="260" t="s">
        <v>972</v>
      </c>
      <c r="C82" s="58">
        <v>29300</v>
      </c>
      <c r="D82" s="260" t="s">
        <v>972</v>
      </c>
      <c r="E82" s="14"/>
      <c r="F82" s="1"/>
      <c r="G82" s="1"/>
      <c r="H82" s="1"/>
      <c r="I82" s="1"/>
    </row>
    <row r="83" spans="1:9" s="112" customFormat="1" ht="25.15" customHeight="1">
      <c r="A83" s="242" t="s">
        <v>42</v>
      </c>
      <c r="B83" s="261">
        <v>48110</v>
      </c>
      <c r="C83" s="261">
        <f>C76+C78+C79+C80+C81+C82</f>
        <v>244642</v>
      </c>
      <c r="D83" s="258">
        <f>C83/B83*100</f>
        <v>508.50550821035131</v>
      </c>
      <c r="E83" s="14"/>
      <c r="F83" s="1"/>
      <c r="G83" s="1"/>
      <c r="H83" s="1"/>
      <c r="I83" s="1"/>
    </row>
    <row r="84" spans="1:9" s="112" customFormat="1" ht="17.100000000000001" customHeight="1">
      <c r="A84" s="262" t="s">
        <v>43</v>
      </c>
      <c r="B84" s="208"/>
      <c r="C84" s="208"/>
      <c r="D84" s="263"/>
      <c r="F84" s="1"/>
      <c r="G84" s="1"/>
      <c r="H84" s="1"/>
      <c r="I84" s="1"/>
    </row>
    <row r="85" spans="1:9" s="112" customFormat="1" ht="17.100000000000001" customHeight="1">
      <c r="A85" s="208"/>
      <c r="B85" s="208"/>
      <c r="C85" s="208"/>
      <c r="D85" s="263"/>
      <c r="F85" s="1"/>
      <c r="G85" s="1"/>
      <c r="H85" s="1"/>
      <c r="I85" s="1"/>
    </row>
  </sheetData>
  <mergeCells count="1">
    <mergeCell ref="A1:E1"/>
  </mergeCells>
  <phoneticPr fontId="35" type="noConversion"/>
  <printOptions horizontalCentered="1"/>
  <pageMargins left="0.23999999999999996" right="0.2" top="0.71" bottom="0.63" header="0.51" footer="0.51"/>
  <pageSetup paperSize="9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V71"/>
  <sheetViews>
    <sheetView showZeros="0" view="pageBreakPreview" topLeftCell="A58" workbookViewId="0">
      <selection activeCell="D58" sqref="D58"/>
    </sheetView>
  </sheetViews>
  <sheetFormatPr defaultColWidth="8" defaultRowHeight="14.25"/>
  <cols>
    <col min="1" max="1" width="58.125" style="208" customWidth="1"/>
    <col min="2" max="2" width="14.75" style="1" customWidth="1"/>
    <col min="3" max="5" width="12" style="1" customWidth="1"/>
    <col min="6" max="6" width="12.625" style="1" bestFit="1" customWidth="1"/>
    <col min="7" max="7" width="9.125" style="1" bestFit="1" customWidth="1"/>
    <col min="8" max="16384" width="8" style="1"/>
  </cols>
  <sheetData>
    <row r="1" spans="1:6" ht="30" customHeight="1">
      <c r="A1" s="306" t="s">
        <v>976</v>
      </c>
      <c r="B1" s="306"/>
      <c r="C1" s="306"/>
      <c r="D1" s="306"/>
      <c r="E1" s="306"/>
      <c r="F1" s="306"/>
    </row>
    <row r="2" spans="1:6" s="2" customFormat="1" ht="19.899999999999999" customHeight="1">
      <c r="A2" s="231" t="s">
        <v>58</v>
      </c>
      <c r="B2" s="5"/>
      <c r="C2" s="5"/>
      <c r="D2" s="5"/>
      <c r="E2" s="5"/>
      <c r="F2" s="6" t="s">
        <v>30</v>
      </c>
    </row>
    <row r="3" spans="1:6" s="3" customFormat="1" ht="39" customHeight="1">
      <c r="A3" s="242" t="s">
        <v>56</v>
      </c>
      <c r="B3" s="102" t="s">
        <v>23</v>
      </c>
      <c r="C3" s="40" t="s">
        <v>24</v>
      </c>
      <c r="D3" s="102" t="s">
        <v>25</v>
      </c>
      <c r="E3" s="103" t="s">
        <v>26</v>
      </c>
      <c r="F3" s="103" t="s">
        <v>27</v>
      </c>
    </row>
    <row r="4" spans="1:6" ht="25.15" customHeight="1">
      <c r="A4" s="244" t="s">
        <v>203</v>
      </c>
      <c r="B4" s="98">
        <v>0</v>
      </c>
      <c r="C4" s="98">
        <v>0</v>
      </c>
      <c r="D4" s="98">
        <v>0</v>
      </c>
      <c r="E4" s="97" t="e">
        <f t="shared" ref="E4:E62" si="0">D4/C4*100</f>
        <v>#DIV/0!</v>
      </c>
      <c r="F4" s="14"/>
    </row>
    <row r="5" spans="1:6" ht="25.15" customHeight="1">
      <c r="A5" s="206" t="s">
        <v>686</v>
      </c>
      <c r="B5" s="98">
        <v>0</v>
      </c>
      <c r="C5" s="98">
        <v>0</v>
      </c>
      <c r="D5" s="98">
        <v>0</v>
      </c>
      <c r="E5" s="97" t="e">
        <f t="shared" si="0"/>
        <v>#DIV/0!</v>
      </c>
      <c r="F5" s="14"/>
    </row>
    <row r="6" spans="1:6" ht="25.15" customHeight="1">
      <c r="A6" s="244" t="s">
        <v>213</v>
      </c>
      <c r="B6" s="98">
        <v>0</v>
      </c>
      <c r="C6" s="88">
        <v>57</v>
      </c>
      <c r="D6" s="88">
        <v>1</v>
      </c>
      <c r="E6" s="97">
        <f t="shared" si="0"/>
        <v>1.7543859649122806</v>
      </c>
      <c r="F6" s="14"/>
    </row>
    <row r="7" spans="1:6" ht="25.15" customHeight="1">
      <c r="A7" s="206" t="s">
        <v>687</v>
      </c>
      <c r="B7" s="104">
        <v>0</v>
      </c>
      <c r="C7" s="98">
        <v>2</v>
      </c>
      <c r="D7" s="98">
        <v>1</v>
      </c>
      <c r="E7" s="97">
        <f t="shared" si="0"/>
        <v>50</v>
      </c>
      <c r="F7" s="14"/>
    </row>
    <row r="8" spans="1:6" ht="25.15" customHeight="1">
      <c r="A8" s="206" t="s">
        <v>688</v>
      </c>
      <c r="B8" s="98">
        <v>0</v>
      </c>
      <c r="C8" s="98">
        <v>55</v>
      </c>
      <c r="D8" s="98">
        <v>0</v>
      </c>
      <c r="E8" s="97">
        <f t="shared" si="0"/>
        <v>0</v>
      </c>
      <c r="F8" s="14"/>
    </row>
    <row r="9" spans="1:6" ht="25.15" customHeight="1">
      <c r="A9" s="206" t="s">
        <v>689</v>
      </c>
      <c r="B9" s="98">
        <v>0</v>
      </c>
      <c r="C9" s="98">
        <v>0</v>
      </c>
      <c r="D9" s="98">
        <v>0</v>
      </c>
      <c r="E9" s="97" t="e">
        <f t="shared" si="0"/>
        <v>#DIV/0!</v>
      </c>
      <c r="F9" s="14"/>
    </row>
    <row r="10" spans="1:6" ht="25.15" customHeight="1">
      <c r="A10" s="244" t="s">
        <v>219</v>
      </c>
      <c r="B10" s="98">
        <v>0</v>
      </c>
      <c r="C10" s="88">
        <v>523</v>
      </c>
      <c r="D10" s="88">
        <v>163</v>
      </c>
      <c r="E10" s="97">
        <f t="shared" si="0"/>
        <v>31.166347992351817</v>
      </c>
      <c r="F10" s="14"/>
    </row>
    <row r="11" spans="1:6" ht="25.15" customHeight="1">
      <c r="A11" s="206" t="s">
        <v>690</v>
      </c>
      <c r="B11" s="98">
        <v>0</v>
      </c>
      <c r="C11" s="98">
        <v>516</v>
      </c>
      <c r="D11" s="98">
        <v>163</v>
      </c>
      <c r="E11" s="97">
        <f t="shared" si="0"/>
        <v>31.589147286821706</v>
      </c>
      <c r="F11" s="14"/>
    </row>
    <row r="12" spans="1:6" ht="25.15" customHeight="1">
      <c r="A12" s="206" t="s">
        <v>691</v>
      </c>
      <c r="B12" s="98">
        <v>0</v>
      </c>
      <c r="C12" s="98">
        <v>7</v>
      </c>
      <c r="D12" s="98">
        <v>0</v>
      </c>
      <c r="E12" s="97">
        <f t="shared" si="0"/>
        <v>0</v>
      </c>
      <c r="F12" s="14"/>
    </row>
    <row r="13" spans="1:6" ht="25.15" customHeight="1">
      <c r="A13" s="206" t="s">
        <v>692</v>
      </c>
      <c r="B13" s="98">
        <v>0</v>
      </c>
      <c r="C13" s="98">
        <v>0</v>
      </c>
      <c r="D13" s="98">
        <v>0</v>
      </c>
      <c r="E13" s="97" t="e">
        <f t="shared" si="0"/>
        <v>#DIV/0!</v>
      </c>
      <c r="F13" s="14"/>
    </row>
    <row r="14" spans="1:6" ht="25.15" customHeight="1">
      <c r="A14" s="244" t="s">
        <v>252</v>
      </c>
      <c r="B14" s="98">
        <v>0</v>
      </c>
      <c r="C14" s="98">
        <v>0</v>
      </c>
      <c r="D14" s="98">
        <v>0</v>
      </c>
      <c r="E14" s="97" t="e">
        <f t="shared" si="0"/>
        <v>#DIV/0!</v>
      </c>
      <c r="F14" s="14"/>
    </row>
    <row r="15" spans="1:6" ht="25.15" customHeight="1">
      <c r="A15" s="206" t="s">
        <v>693</v>
      </c>
      <c r="B15" s="98">
        <v>0</v>
      </c>
      <c r="C15" s="98">
        <v>0</v>
      </c>
      <c r="D15" s="98">
        <v>0</v>
      </c>
      <c r="E15" s="97" t="e">
        <f t="shared" si="0"/>
        <v>#DIV/0!</v>
      </c>
      <c r="F15" s="14"/>
    </row>
    <row r="16" spans="1:6" ht="25.15" customHeight="1">
      <c r="A16" s="206" t="s">
        <v>694</v>
      </c>
      <c r="B16" s="98">
        <v>0</v>
      </c>
      <c r="C16" s="98">
        <v>0</v>
      </c>
      <c r="D16" s="98">
        <v>0</v>
      </c>
      <c r="E16" s="97" t="e">
        <f t="shared" si="0"/>
        <v>#DIV/0!</v>
      </c>
      <c r="F16" s="14"/>
    </row>
    <row r="17" spans="1:6" ht="25.15" customHeight="1">
      <c r="A17" s="244" t="s">
        <v>263</v>
      </c>
      <c r="B17" s="88">
        <v>48110</v>
      </c>
      <c r="C17" s="88">
        <v>98185</v>
      </c>
      <c r="D17" s="88">
        <v>65273</v>
      </c>
      <c r="E17" s="97">
        <f t="shared" si="0"/>
        <v>66.47960482762133</v>
      </c>
      <c r="F17" s="14"/>
    </row>
    <row r="18" spans="1:6" ht="25.15" customHeight="1">
      <c r="A18" s="206" t="s">
        <v>695</v>
      </c>
      <c r="B18" s="98">
        <v>45000</v>
      </c>
      <c r="C18" s="98">
        <v>88295</v>
      </c>
      <c r="D18" s="98">
        <v>60346</v>
      </c>
      <c r="E18" s="97">
        <f t="shared" si="0"/>
        <v>68.345885950506826</v>
      </c>
      <c r="F18" s="14"/>
    </row>
    <row r="19" spans="1:6" ht="25.15" customHeight="1">
      <c r="A19" s="206" t="s">
        <v>696</v>
      </c>
      <c r="B19" s="98">
        <v>0</v>
      </c>
      <c r="C19" s="98">
        <v>0</v>
      </c>
      <c r="D19" s="98">
        <v>0</v>
      </c>
      <c r="E19" s="97" t="e">
        <f t="shared" si="0"/>
        <v>#DIV/0!</v>
      </c>
      <c r="F19" s="14"/>
    </row>
    <row r="20" spans="1:6" ht="25.15" customHeight="1">
      <c r="A20" s="206" t="s">
        <v>697</v>
      </c>
      <c r="B20" s="98">
        <v>0</v>
      </c>
      <c r="C20" s="98">
        <v>0</v>
      </c>
      <c r="D20" s="98">
        <v>0</v>
      </c>
      <c r="E20" s="97" t="e">
        <f t="shared" si="0"/>
        <v>#DIV/0!</v>
      </c>
      <c r="F20" s="14"/>
    </row>
    <row r="21" spans="1:6" ht="25.15" customHeight="1">
      <c r="A21" s="206" t="s">
        <v>698</v>
      </c>
      <c r="B21" s="98">
        <v>3000</v>
      </c>
      <c r="C21" s="98">
        <v>9890</v>
      </c>
      <c r="D21" s="98">
        <v>4927</v>
      </c>
      <c r="E21" s="97">
        <f t="shared" si="0"/>
        <v>49.817997977755304</v>
      </c>
      <c r="F21" s="14"/>
    </row>
    <row r="22" spans="1:6" ht="25.15" customHeight="1">
      <c r="A22" s="206" t="s">
        <v>699</v>
      </c>
      <c r="B22" s="98">
        <v>110</v>
      </c>
      <c r="C22" s="98">
        <v>0</v>
      </c>
      <c r="D22" s="98">
        <v>0</v>
      </c>
      <c r="E22" s="97" t="e">
        <f t="shared" si="0"/>
        <v>#DIV/0!</v>
      </c>
      <c r="F22" s="14"/>
    </row>
    <row r="23" spans="1:6" ht="25.15" customHeight="1">
      <c r="A23" s="205" t="s">
        <v>700</v>
      </c>
      <c r="B23" s="98">
        <v>0</v>
      </c>
      <c r="C23" s="98">
        <v>0</v>
      </c>
      <c r="D23" s="98">
        <v>0</v>
      </c>
      <c r="E23" s="97" t="e">
        <f t="shared" si="0"/>
        <v>#DIV/0!</v>
      </c>
      <c r="F23" s="14"/>
    </row>
    <row r="24" spans="1:6" ht="25.15" customHeight="1">
      <c r="A24" s="205" t="s">
        <v>701</v>
      </c>
      <c r="B24" s="98">
        <v>0</v>
      </c>
      <c r="C24" s="98">
        <v>0</v>
      </c>
      <c r="D24" s="98">
        <v>0</v>
      </c>
      <c r="E24" s="97" t="e">
        <f t="shared" si="0"/>
        <v>#DIV/0!</v>
      </c>
      <c r="F24" s="14"/>
    </row>
    <row r="25" spans="1:6" ht="25.15" customHeight="1">
      <c r="A25" s="205" t="s">
        <v>702</v>
      </c>
      <c r="B25" s="98">
        <v>0</v>
      </c>
      <c r="C25" s="98">
        <v>0</v>
      </c>
      <c r="D25" s="98">
        <v>0</v>
      </c>
      <c r="E25" s="97" t="e">
        <f t="shared" si="0"/>
        <v>#DIV/0!</v>
      </c>
      <c r="F25" s="14"/>
    </row>
    <row r="26" spans="1:6" ht="25.15" customHeight="1">
      <c r="A26" s="205" t="s">
        <v>703</v>
      </c>
      <c r="B26" s="98">
        <v>0</v>
      </c>
      <c r="C26" s="98">
        <v>0</v>
      </c>
      <c r="D26" s="98">
        <v>0</v>
      </c>
      <c r="E26" s="97" t="e">
        <f t="shared" si="0"/>
        <v>#DIV/0!</v>
      </c>
      <c r="F26" s="14"/>
    </row>
    <row r="27" spans="1:6" ht="25.15" customHeight="1">
      <c r="A27" s="205" t="s">
        <v>704</v>
      </c>
      <c r="B27" s="98">
        <v>0</v>
      </c>
      <c r="C27" s="98">
        <v>0</v>
      </c>
      <c r="D27" s="98">
        <v>0</v>
      </c>
      <c r="E27" s="97" t="e">
        <f t="shared" si="0"/>
        <v>#DIV/0!</v>
      </c>
      <c r="F27" s="14"/>
    </row>
    <row r="28" spans="1:6" ht="25.15" customHeight="1">
      <c r="A28" s="244" t="s">
        <v>266</v>
      </c>
      <c r="B28" s="98">
        <v>0</v>
      </c>
      <c r="C28" s="88">
        <v>30</v>
      </c>
      <c r="D28" s="88">
        <v>22</v>
      </c>
      <c r="E28" s="97">
        <f t="shared" si="0"/>
        <v>73.333333333333329</v>
      </c>
      <c r="F28" s="14"/>
    </row>
    <row r="29" spans="1:6" ht="25.15" customHeight="1">
      <c r="A29" s="206" t="s">
        <v>705</v>
      </c>
      <c r="B29" s="98">
        <v>0</v>
      </c>
      <c r="C29" s="98">
        <v>30</v>
      </c>
      <c r="D29" s="98">
        <v>22</v>
      </c>
      <c r="E29" s="97">
        <f t="shared" si="0"/>
        <v>73.333333333333329</v>
      </c>
      <c r="F29" s="14"/>
    </row>
    <row r="30" spans="1:6" ht="25.15" customHeight="1">
      <c r="A30" s="206" t="s">
        <v>706</v>
      </c>
      <c r="B30" s="98">
        <v>0</v>
      </c>
      <c r="C30" s="98">
        <v>0</v>
      </c>
      <c r="D30" s="98">
        <v>0</v>
      </c>
      <c r="E30" s="97" t="e">
        <f t="shared" si="0"/>
        <v>#DIV/0!</v>
      </c>
      <c r="F30" s="14"/>
    </row>
    <row r="31" spans="1:6" ht="25.15" customHeight="1">
      <c r="A31" s="206" t="s">
        <v>707</v>
      </c>
      <c r="B31" s="98">
        <v>0</v>
      </c>
      <c r="C31" s="98">
        <v>0</v>
      </c>
      <c r="D31" s="98">
        <v>0</v>
      </c>
      <c r="E31" s="97" t="e">
        <f t="shared" si="0"/>
        <v>#DIV/0!</v>
      </c>
      <c r="F31" s="14"/>
    </row>
    <row r="32" spans="1:6" ht="25.15" customHeight="1">
      <c r="A32" s="206" t="s">
        <v>708</v>
      </c>
      <c r="B32" s="98">
        <v>0</v>
      </c>
      <c r="C32" s="98">
        <v>0</v>
      </c>
      <c r="D32" s="98">
        <v>0</v>
      </c>
      <c r="E32" s="97" t="e">
        <f t="shared" si="0"/>
        <v>#DIV/0!</v>
      </c>
      <c r="F32" s="14"/>
    </row>
    <row r="33" spans="1:6" ht="25.15" customHeight="1">
      <c r="A33" s="206" t="s">
        <v>709</v>
      </c>
      <c r="B33" s="98">
        <v>0</v>
      </c>
      <c r="C33" s="98">
        <v>0</v>
      </c>
      <c r="D33" s="98">
        <v>0</v>
      </c>
      <c r="E33" s="97" t="e">
        <f t="shared" si="0"/>
        <v>#DIV/0!</v>
      </c>
      <c r="F33" s="14"/>
    </row>
    <row r="34" spans="1:6" ht="25.15" customHeight="1">
      <c r="A34" s="244" t="s">
        <v>274</v>
      </c>
      <c r="B34" s="98">
        <v>0</v>
      </c>
      <c r="C34" s="98">
        <v>0</v>
      </c>
      <c r="D34" s="98">
        <v>0</v>
      </c>
      <c r="E34" s="97" t="e">
        <f t="shared" si="0"/>
        <v>#DIV/0!</v>
      </c>
      <c r="F34" s="14"/>
    </row>
    <row r="35" spans="1:6" ht="25.15" customHeight="1">
      <c r="A35" s="206" t="s">
        <v>710</v>
      </c>
      <c r="B35" s="98">
        <v>0</v>
      </c>
      <c r="C35" s="98">
        <v>0</v>
      </c>
      <c r="D35" s="98">
        <v>0</v>
      </c>
      <c r="E35" s="97" t="e">
        <f t="shared" si="0"/>
        <v>#DIV/0!</v>
      </c>
      <c r="F35" s="14"/>
    </row>
    <row r="36" spans="1:6" ht="25.15" customHeight="1">
      <c r="A36" s="206" t="s">
        <v>711</v>
      </c>
      <c r="B36" s="98">
        <v>0</v>
      </c>
      <c r="C36" s="98">
        <v>0</v>
      </c>
      <c r="D36" s="98">
        <v>0</v>
      </c>
      <c r="E36" s="97" t="e">
        <f t="shared" si="0"/>
        <v>#DIV/0!</v>
      </c>
      <c r="F36" s="14"/>
    </row>
    <row r="37" spans="1:6" ht="25.15" customHeight="1">
      <c r="A37" s="206" t="s">
        <v>712</v>
      </c>
      <c r="B37" s="98">
        <v>0</v>
      </c>
      <c r="C37" s="98">
        <v>0</v>
      </c>
      <c r="D37" s="98">
        <v>0</v>
      </c>
      <c r="E37" s="97" t="e">
        <f t="shared" si="0"/>
        <v>#DIV/0!</v>
      </c>
      <c r="F37" s="14"/>
    </row>
    <row r="38" spans="1:6" ht="25.15" customHeight="1">
      <c r="A38" s="206" t="s">
        <v>713</v>
      </c>
      <c r="B38" s="98">
        <v>0</v>
      </c>
      <c r="C38" s="98">
        <v>0</v>
      </c>
      <c r="D38" s="98">
        <v>0</v>
      </c>
      <c r="E38" s="97" t="e">
        <f t="shared" si="0"/>
        <v>#DIV/0!</v>
      </c>
      <c r="F38" s="14"/>
    </row>
    <row r="39" spans="1:6" ht="25.15" customHeight="1">
      <c r="A39" s="206" t="s">
        <v>714</v>
      </c>
      <c r="B39" s="98">
        <v>0</v>
      </c>
      <c r="C39" s="98">
        <v>0</v>
      </c>
      <c r="D39" s="98">
        <v>0</v>
      </c>
      <c r="E39" s="97" t="e">
        <f t="shared" si="0"/>
        <v>#DIV/0!</v>
      </c>
      <c r="F39" s="14"/>
    </row>
    <row r="40" spans="1:6" ht="25.15" customHeight="1">
      <c r="A40" s="206" t="s">
        <v>715</v>
      </c>
      <c r="B40" s="98">
        <v>0</v>
      </c>
      <c r="C40" s="98">
        <v>0</v>
      </c>
      <c r="D40" s="98">
        <v>0</v>
      </c>
      <c r="E40" s="97" t="e">
        <f t="shared" si="0"/>
        <v>#DIV/0!</v>
      </c>
      <c r="F40" s="14"/>
    </row>
    <row r="41" spans="1:6" ht="25.15" customHeight="1">
      <c r="A41" s="206" t="s">
        <v>716</v>
      </c>
      <c r="B41" s="98">
        <v>0</v>
      </c>
      <c r="C41" s="98">
        <v>0</v>
      </c>
      <c r="D41" s="98">
        <v>0</v>
      </c>
      <c r="E41" s="97" t="e">
        <f t="shared" si="0"/>
        <v>#DIV/0!</v>
      </c>
      <c r="F41" s="14"/>
    </row>
    <row r="42" spans="1:6" ht="25.15" customHeight="1">
      <c r="A42" s="206" t="s">
        <v>717</v>
      </c>
      <c r="B42" s="98">
        <v>0</v>
      </c>
      <c r="C42" s="98">
        <v>0</v>
      </c>
      <c r="D42" s="98">
        <v>0</v>
      </c>
      <c r="E42" s="97" t="e">
        <f t="shared" si="0"/>
        <v>#DIV/0!</v>
      </c>
      <c r="F42" s="14"/>
    </row>
    <row r="43" spans="1:6" ht="25.15" customHeight="1">
      <c r="A43" s="206" t="s">
        <v>718</v>
      </c>
      <c r="B43" s="98">
        <v>0</v>
      </c>
      <c r="C43" s="98">
        <v>0</v>
      </c>
      <c r="D43" s="98">
        <v>0</v>
      </c>
      <c r="E43" s="97" t="e">
        <f t="shared" si="0"/>
        <v>#DIV/0!</v>
      </c>
      <c r="F43" s="14"/>
    </row>
    <row r="44" spans="1:6" ht="25.15" customHeight="1">
      <c r="A44" s="206" t="s">
        <v>719</v>
      </c>
      <c r="B44" s="98">
        <v>0</v>
      </c>
      <c r="C44" s="98">
        <v>0</v>
      </c>
      <c r="D44" s="98">
        <v>0</v>
      </c>
      <c r="E44" s="97" t="e">
        <f t="shared" si="0"/>
        <v>#DIV/0!</v>
      </c>
      <c r="F44" s="14"/>
    </row>
    <row r="45" spans="1:6" ht="25.15" customHeight="1">
      <c r="A45" s="244" t="s">
        <v>281</v>
      </c>
      <c r="B45" s="98">
        <v>0</v>
      </c>
      <c r="C45" s="98">
        <v>0</v>
      </c>
      <c r="D45" s="98">
        <v>0</v>
      </c>
      <c r="E45" s="97" t="e">
        <f t="shared" si="0"/>
        <v>#DIV/0!</v>
      </c>
      <c r="F45" s="14"/>
    </row>
    <row r="46" spans="1:6" ht="25.15" customHeight="1">
      <c r="A46" s="206" t="s">
        <v>720</v>
      </c>
      <c r="B46" s="98">
        <v>0</v>
      </c>
      <c r="C46" s="98">
        <v>0</v>
      </c>
      <c r="D46" s="98">
        <v>0</v>
      </c>
      <c r="E46" s="97" t="e">
        <f t="shared" si="0"/>
        <v>#DIV/0!</v>
      </c>
      <c r="F46" s="14"/>
    </row>
    <row r="47" spans="1:6" ht="25.15" customHeight="1">
      <c r="A47" s="244" t="s">
        <v>291</v>
      </c>
      <c r="B47" s="98">
        <v>0</v>
      </c>
      <c r="C47" s="98">
        <v>0</v>
      </c>
      <c r="D47" s="98">
        <v>0</v>
      </c>
      <c r="E47" s="97" t="e">
        <f t="shared" si="0"/>
        <v>#DIV/0!</v>
      </c>
      <c r="F47" s="14"/>
    </row>
    <row r="48" spans="1:6" ht="25.15" customHeight="1">
      <c r="A48" s="206" t="s">
        <v>295</v>
      </c>
      <c r="B48" s="98">
        <v>0</v>
      </c>
      <c r="C48" s="98">
        <v>0</v>
      </c>
      <c r="D48" s="98">
        <v>0</v>
      </c>
      <c r="E48" s="97" t="e">
        <f t="shared" si="0"/>
        <v>#DIV/0!</v>
      </c>
      <c r="F48" s="14"/>
    </row>
    <row r="49" spans="1:256" ht="25.15" customHeight="1">
      <c r="A49" s="206" t="s">
        <v>721</v>
      </c>
      <c r="B49" s="98">
        <v>0</v>
      </c>
      <c r="C49" s="98">
        <v>0</v>
      </c>
      <c r="D49" s="98">
        <v>0</v>
      </c>
      <c r="E49" s="97" t="e">
        <f t="shared" si="0"/>
        <v>#DIV/0!</v>
      </c>
      <c r="F49" s="14"/>
    </row>
    <row r="50" spans="1:256" ht="25.15" customHeight="1">
      <c r="A50" s="206" t="s">
        <v>722</v>
      </c>
      <c r="B50" s="98">
        <v>0</v>
      </c>
      <c r="C50" s="98">
        <v>0</v>
      </c>
      <c r="D50" s="98">
        <v>0</v>
      </c>
      <c r="E50" s="97" t="e">
        <f t="shared" si="0"/>
        <v>#DIV/0!</v>
      </c>
      <c r="F50" s="14"/>
    </row>
    <row r="51" spans="1:256" ht="25.15" customHeight="1">
      <c r="A51" s="244" t="s">
        <v>388</v>
      </c>
      <c r="B51" s="98">
        <v>0</v>
      </c>
      <c r="C51" s="88">
        <v>35734</v>
      </c>
      <c r="D51" s="88">
        <v>31058</v>
      </c>
      <c r="E51" s="97">
        <f t="shared" si="0"/>
        <v>86.914423238372422</v>
      </c>
      <c r="F51" s="14"/>
    </row>
    <row r="52" spans="1:256" ht="25.15" customHeight="1">
      <c r="A52" s="206" t="s">
        <v>723</v>
      </c>
      <c r="B52" s="98">
        <v>0</v>
      </c>
      <c r="C52" s="98">
        <v>29300</v>
      </c>
      <c r="D52" s="98">
        <v>29300</v>
      </c>
      <c r="E52" s="97">
        <f t="shared" si="0"/>
        <v>100</v>
      </c>
      <c r="F52" s="14"/>
    </row>
    <row r="53" spans="1:256" ht="25.15" customHeight="1">
      <c r="A53" s="206" t="s">
        <v>724</v>
      </c>
      <c r="B53" s="98">
        <v>0</v>
      </c>
      <c r="C53" s="98">
        <v>94</v>
      </c>
      <c r="D53" s="98">
        <v>42</v>
      </c>
      <c r="E53" s="97">
        <f t="shared" si="0"/>
        <v>44.680851063829785</v>
      </c>
      <c r="F53" s="14"/>
    </row>
    <row r="54" spans="1:256" ht="25.15" customHeight="1">
      <c r="A54" s="206" t="s">
        <v>725</v>
      </c>
      <c r="B54" s="98">
        <v>0</v>
      </c>
      <c r="C54" s="98">
        <v>0</v>
      </c>
      <c r="D54" s="98">
        <v>0</v>
      </c>
      <c r="E54" s="97" t="e">
        <f t="shared" si="0"/>
        <v>#DIV/0!</v>
      </c>
      <c r="F54" s="14"/>
    </row>
    <row r="55" spans="1:256" ht="25.15" customHeight="1">
      <c r="A55" s="206" t="s">
        <v>726</v>
      </c>
      <c r="B55" s="98">
        <v>0</v>
      </c>
      <c r="C55" s="98">
        <v>6340</v>
      </c>
      <c r="D55" s="98">
        <v>1716</v>
      </c>
      <c r="E55" s="97">
        <f t="shared" si="0"/>
        <v>27.066246056782333</v>
      </c>
      <c r="F55" s="14"/>
    </row>
    <row r="56" spans="1:256" ht="25.15" customHeight="1">
      <c r="A56" s="244" t="s">
        <v>328</v>
      </c>
      <c r="B56" s="98">
        <v>0</v>
      </c>
      <c r="C56" s="98">
        <v>0</v>
      </c>
      <c r="D56" s="98">
        <v>0</v>
      </c>
      <c r="E56" s="97" t="e">
        <f t="shared" si="0"/>
        <v>#DIV/0!</v>
      </c>
      <c r="F56" s="14"/>
    </row>
    <row r="57" spans="1:256" ht="25.15" customHeight="1">
      <c r="A57" s="244" t="s">
        <v>332</v>
      </c>
      <c r="B57" s="98">
        <v>0</v>
      </c>
      <c r="C57" s="98">
        <v>0</v>
      </c>
      <c r="D57" s="98">
        <v>0</v>
      </c>
      <c r="E57" s="97" t="e">
        <f t="shared" si="0"/>
        <v>#DIV/0!</v>
      </c>
      <c r="F57" s="14"/>
    </row>
    <row r="58" spans="1:256" ht="25.15" customHeight="1">
      <c r="A58" s="204" t="s">
        <v>727</v>
      </c>
      <c r="B58" s="98">
        <v>0</v>
      </c>
      <c r="C58" s="88">
        <v>341</v>
      </c>
      <c r="D58" s="88">
        <v>220</v>
      </c>
      <c r="E58" s="97">
        <f t="shared" si="0"/>
        <v>64.516129032258064</v>
      </c>
      <c r="F58" s="14"/>
    </row>
    <row r="59" spans="1:256" ht="25.15" customHeight="1">
      <c r="A59" s="205" t="s">
        <v>354</v>
      </c>
      <c r="B59" s="98">
        <v>0</v>
      </c>
      <c r="C59" s="98">
        <v>0</v>
      </c>
      <c r="D59" s="98">
        <v>0</v>
      </c>
      <c r="E59" s="97" t="e">
        <f t="shared" si="0"/>
        <v>#DIV/0!</v>
      </c>
      <c r="F59" s="14"/>
    </row>
    <row r="60" spans="1:256" ht="25.15" customHeight="1">
      <c r="A60" s="205" t="s">
        <v>728</v>
      </c>
      <c r="B60" s="98">
        <v>0</v>
      </c>
      <c r="C60" s="98">
        <v>341</v>
      </c>
      <c r="D60" s="98">
        <v>220</v>
      </c>
      <c r="E60" s="97">
        <f t="shared" si="0"/>
        <v>64.516129032258064</v>
      </c>
      <c r="F60" s="14"/>
    </row>
    <row r="61" spans="1:256" ht="25.15" customHeight="1">
      <c r="A61" s="266"/>
      <c r="B61" s="98"/>
      <c r="C61" s="98"/>
      <c r="D61" s="98"/>
      <c r="E61" s="97" t="e">
        <f t="shared" si="0"/>
        <v>#DIV/0!</v>
      </c>
      <c r="F61" s="14"/>
    </row>
    <row r="62" spans="1:256" ht="21.75" customHeight="1">
      <c r="A62" s="242" t="s">
        <v>19</v>
      </c>
      <c r="B62" s="70">
        <v>48110</v>
      </c>
      <c r="C62" s="70">
        <v>134870</v>
      </c>
      <c r="D62" s="70">
        <v>96737</v>
      </c>
      <c r="E62" s="97">
        <f t="shared" si="0"/>
        <v>71.72610662119078</v>
      </c>
      <c r="F62" s="14"/>
    </row>
    <row r="63" spans="1:256" ht="21.75" customHeight="1">
      <c r="A63" s="255"/>
      <c r="B63" s="108"/>
      <c r="C63" s="108"/>
      <c r="D63" s="109"/>
      <c r="E63" s="89"/>
      <c r="F63" s="14"/>
    </row>
    <row r="64" spans="1:256" ht="21.75" customHeight="1">
      <c r="A64" s="27" t="s">
        <v>48</v>
      </c>
      <c r="B64" s="265" t="s">
        <v>972</v>
      </c>
      <c r="C64" s="265" t="s">
        <v>972</v>
      </c>
      <c r="D64" s="264">
        <v>14581</v>
      </c>
      <c r="E64" s="265" t="s">
        <v>973</v>
      </c>
      <c r="F64" s="1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</row>
    <row r="65" spans="1:256" ht="21.75" customHeight="1">
      <c r="A65" s="27" t="s">
        <v>49</v>
      </c>
      <c r="B65" s="265" t="s">
        <v>972</v>
      </c>
      <c r="C65" s="265" t="s">
        <v>972</v>
      </c>
      <c r="D65" s="264">
        <v>0</v>
      </c>
      <c r="E65" s="265" t="s">
        <v>973</v>
      </c>
      <c r="F65" s="14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</row>
    <row r="66" spans="1:256" ht="21.75" customHeight="1">
      <c r="A66" s="27" t="s">
        <v>50</v>
      </c>
      <c r="B66" s="265" t="s">
        <v>972</v>
      </c>
      <c r="C66" s="265" t="s">
        <v>972</v>
      </c>
      <c r="D66" s="264">
        <v>95191</v>
      </c>
      <c r="E66" s="265" t="s">
        <v>973</v>
      </c>
      <c r="F66" s="14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</row>
    <row r="67" spans="1:256" ht="21.75" customHeight="1">
      <c r="A67" s="27" t="s">
        <v>51</v>
      </c>
      <c r="B67" s="265" t="s">
        <v>972</v>
      </c>
      <c r="C67" s="265" t="s">
        <v>972</v>
      </c>
      <c r="D67" s="264">
        <v>0</v>
      </c>
      <c r="E67" s="265" t="s">
        <v>973</v>
      </c>
      <c r="F67" s="14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</row>
    <row r="68" spans="1:256" ht="21.75" customHeight="1">
      <c r="A68" s="27" t="s">
        <v>52</v>
      </c>
      <c r="B68" s="265" t="s">
        <v>972</v>
      </c>
      <c r="C68" s="265" t="s">
        <v>972</v>
      </c>
      <c r="D68" s="264">
        <v>0</v>
      </c>
      <c r="E68" s="265" t="s">
        <v>973</v>
      </c>
      <c r="F68" s="14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</row>
    <row r="69" spans="1:256" ht="21.75" customHeight="1">
      <c r="A69" s="255" t="s">
        <v>53</v>
      </c>
      <c r="B69" s="108">
        <v>48110</v>
      </c>
      <c r="C69" s="108">
        <v>134870</v>
      </c>
      <c r="D69" s="109">
        <f>D62+D64+D66</f>
        <v>206509</v>
      </c>
      <c r="E69" s="89">
        <f>D69/C69*100</f>
        <v>153.11707570252838</v>
      </c>
      <c r="F69" s="14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</row>
    <row r="70" spans="1:256" ht="21.75" customHeight="1">
      <c r="A70" s="259" t="s">
        <v>54</v>
      </c>
      <c r="B70" s="108"/>
      <c r="C70" s="108"/>
      <c r="D70" s="239">
        <v>38133</v>
      </c>
      <c r="E70" s="89"/>
      <c r="F70" s="14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</row>
    <row r="71" spans="1:256">
      <c r="A71" s="314" t="s">
        <v>33</v>
      </c>
      <c r="B71" s="314"/>
    </row>
  </sheetData>
  <mergeCells count="2">
    <mergeCell ref="A1:F1"/>
    <mergeCell ref="A71:B71"/>
  </mergeCells>
  <phoneticPr fontId="35" type="noConversion"/>
  <printOptions horizontalCentered="1"/>
  <pageMargins left="0.75" right="0.75" top="0.39" bottom="0.35" header="0.28999999999999998" footer="0.51"/>
  <pageSetup paperSize="9" scale="86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IM31"/>
  <sheetViews>
    <sheetView showZeros="0" view="pageBreakPreview" zoomScale="85" workbookViewId="0">
      <pane xSplit="1" ySplit="3" topLeftCell="B4" activePane="bottomRight" state="frozen"/>
      <selection pane="topRight"/>
      <selection pane="bottomLeft"/>
      <selection pane="bottomRight" activeCell="D12" sqref="D12"/>
    </sheetView>
  </sheetViews>
  <sheetFormatPr defaultRowHeight="14.25"/>
  <cols>
    <col min="1" max="1" width="43.25" style="219" customWidth="1"/>
    <col min="2" max="2" width="19.25" style="219" customWidth="1"/>
    <col min="3" max="3" width="31.125" style="219" customWidth="1"/>
    <col min="4" max="4" width="23" style="219" customWidth="1"/>
    <col min="5" max="240" width="9.125" style="54" customWidth="1"/>
    <col min="241" max="247" width="11" customWidth="1"/>
  </cols>
  <sheetData>
    <row r="1" spans="1:247" s="54" customFormat="1" ht="30" customHeight="1">
      <c r="A1" s="317" t="s">
        <v>987</v>
      </c>
      <c r="B1" s="317"/>
      <c r="C1" s="317"/>
      <c r="D1" s="317"/>
      <c r="IG1"/>
      <c r="IH1"/>
    </row>
    <row r="2" spans="1:247" s="55" customFormat="1" ht="21.75" customHeight="1">
      <c r="A2" s="209" t="s">
        <v>60</v>
      </c>
      <c r="B2" s="210"/>
      <c r="C2" s="210"/>
      <c r="D2" s="210" t="s">
        <v>30</v>
      </c>
      <c r="IG2" s="59"/>
      <c r="IH2" s="59"/>
      <c r="II2" s="59"/>
      <c r="IJ2" s="59"/>
      <c r="IK2" s="59"/>
      <c r="IL2" s="59"/>
      <c r="IM2" s="59"/>
    </row>
    <row r="3" spans="1:247" s="56" customFormat="1" ht="25.15" customHeight="1">
      <c r="A3" s="211" t="s">
        <v>433</v>
      </c>
      <c r="B3" s="267" t="s">
        <v>25</v>
      </c>
      <c r="C3" s="267" t="s">
        <v>433</v>
      </c>
      <c r="D3" s="267" t="s">
        <v>25</v>
      </c>
      <c r="IB3" s="60"/>
      <c r="IC3" s="60"/>
      <c r="ID3" s="60"/>
      <c r="IE3" s="60"/>
      <c r="IF3" s="60"/>
      <c r="IG3" s="60"/>
      <c r="IH3" s="60"/>
    </row>
    <row r="4" spans="1:247" s="54" customFormat="1" ht="25.15" customHeight="1">
      <c r="A4" s="214" t="s">
        <v>734</v>
      </c>
      <c r="B4" s="268">
        <v>190971</v>
      </c>
      <c r="C4" s="214" t="s">
        <v>735</v>
      </c>
      <c r="D4" s="268">
        <v>96737</v>
      </c>
      <c r="IB4"/>
      <c r="IC4"/>
    </row>
    <row r="5" spans="1:247" s="100" customFormat="1" ht="25.15" customHeight="1">
      <c r="A5" s="214" t="s">
        <v>736</v>
      </c>
      <c r="B5" s="268">
        <v>8563</v>
      </c>
      <c r="C5" s="214" t="s">
        <v>737</v>
      </c>
      <c r="D5" s="268">
        <f>D6</f>
        <v>0</v>
      </c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</row>
    <row r="6" spans="1:247" s="100" customFormat="1" ht="25.15" customHeight="1">
      <c r="A6" s="214" t="s">
        <v>738</v>
      </c>
      <c r="B6" s="268">
        <v>8563</v>
      </c>
      <c r="C6" s="214" t="s">
        <v>739</v>
      </c>
      <c r="D6" s="268">
        <f>SUM(D7:D15)</f>
        <v>0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</row>
    <row r="7" spans="1:247" s="100" customFormat="1" ht="25.15" customHeight="1">
      <c r="A7" s="214" t="s">
        <v>491</v>
      </c>
      <c r="B7" s="268">
        <v>0</v>
      </c>
      <c r="C7" s="214" t="s">
        <v>491</v>
      </c>
      <c r="D7" s="268">
        <f>[1]L10!P6</f>
        <v>0</v>
      </c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</row>
    <row r="8" spans="1:247" s="100" customFormat="1" ht="25.15" customHeight="1">
      <c r="A8" s="214" t="s">
        <v>492</v>
      </c>
      <c r="B8" s="268">
        <f>[1]L10!D7+[1]L10!D8</f>
        <v>2</v>
      </c>
      <c r="C8" s="214" t="s">
        <v>492</v>
      </c>
      <c r="D8" s="268">
        <f>[1]L10!P7+[1]L10!P8</f>
        <v>0</v>
      </c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</row>
    <row r="9" spans="1:247" s="100" customFormat="1" ht="25.15" customHeight="1">
      <c r="A9" s="214" t="s">
        <v>493</v>
      </c>
      <c r="B9" s="268">
        <f>[1]L10!D9+[1]L10!D10</f>
        <v>320</v>
      </c>
      <c r="C9" s="214" t="s">
        <v>493</v>
      </c>
      <c r="D9" s="268">
        <f>[1]L10!P9+[1]L10!P10</f>
        <v>0</v>
      </c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</row>
    <row r="10" spans="1:247" s="100" customFormat="1" ht="25.15" customHeight="1">
      <c r="A10" s="214" t="s">
        <v>495</v>
      </c>
      <c r="B10" s="268">
        <f>[1]L10!D11+[1]L10!D12</f>
        <v>0</v>
      </c>
      <c r="C10" s="214" t="s">
        <v>495</v>
      </c>
      <c r="D10" s="268">
        <f>[1]L10!P11+[1]L10!P12</f>
        <v>0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</row>
    <row r="11" spans="1:247" s="100" customFormat="1" ht="25.15" customHeight="1">
      <c r="A11" s="214" t="s">
        <v>496</v>
      </c>
      <c r="B11" s="268">
        <f>[1]L10!D13+[1]L10!D14+[1]L10!D15+[1]L10!D16+[1]L10!D17</f>
        <v>7606</v>
      </c>
      <c r="C11" s="214" t="s">
        <v>496</v>
      </c>
      <c r="D11" s="268">
        <f>[1]L10!P13+[1]L10!P14+[1]L10!P15+[1]L10!P16+[1]L10!P17</f>
        <v>0</v>
      </c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</row>
    <row r="12" spans="1:247" s="100" customFormat="1" ht="25.15" customHeight="1">
      <c r="A12" s="214" t="s">
        <v>497</v>
      </c>
      <c r="B12" s="268">
        <f>[1]L10!D18+[1]L10!D19+[1]L10!D20</f>
        <v>0</v>
      </c>
      <c r="C12" s="214" t="s">
        <v>497</v>
      </c>
      <c r="D12" s="268">
        <f>[1]L10!P18+[1]L10!P19+[1]L10!P20</f>
        <v>0</v>
      </c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</row>
    <row r="13" spans="1:247" ht="25.15" customHeight="1">
      <c r="A13" s="214" t="s">
        <v>498</v>
      </c>
      <c r="B13" s="268">
        <f>[1]L10!D21+[1]L10!D22+[1]L10!D23+[1]L10!D24+[1]L10!D25+[1]L10!D26</f>
        <v>0</v>
      </c>
      <c r="C13" s="214" t="s">
        <v>498</v>
      </c>
      <c r="D13" s="268">
        <f>[1]L10!P21+[1]L10!P22+[1]L10!P23+[1]L10!P24+[1]L10!P25+[1]L10!P26</f>
        <v>0</v>
      </c>
    </row>
    <row r="14" spans="1:247" ht="25.15" customHeight="1">
      <c r="A14" s="214" t="s">
        <v>499</v>
      </c>
      <c r="B14" s="268">
        <f>[1]L10!D27</f>
        <v>0</v>
      </c>
      <c r="C14" s="214" t="s">
        <v>499</v>
      </c>
      <c r="D14" s="268">
        <f>[1]L10!P27</f>
        <v>0</v>
      </c>
    </row>
    <row r="15" spans="1:247" ht="25.15" customHeight="1">
      <c r="A15" s="214" t="s">
        <v>506</v>
      </c>
      <c r="B15" s="268">
        <f>[1]L10!D30+[1]L10!D31+[1]L10!D32</f>
        <v>635</v>
      </c>
      <c r="C15" s="214" t="s">
        <v>179</v>
      </c>
      <c r="D15" s="268">
        <f>[1]L10!P30+[1]L10!P31+[1]L10!P32</f>
        <v>0</v>
      </c>
    </row>
    <row r="16" spans="1:247" ht="25.15" customHeight="1">
      <c r="A16" s="214" t="s">
        <v>740</v>
      </c>
      <c r="B16" s="269">
        <v>0</v>
      </c>
      <c r="C16" s="214" t="s">
        <v>741</v>
      </c>
      <c r="D16" s="269">
        <v>14581</v>
      </c>
    </row>
    <row r="17" spans="1:4" ht="25.15" customHeight="1">
      <c r="A17" s="214" t="s">
        <v>742</v>
      </c>
      <c r="B17" s="268">
        <v>0</v>
      </c>
      <c r="C17" s="214"/>
      <c r="D17" s="270"/>
    </row>
    <row r="18" spans="1:4" ht="25.15" customHeight="1">
      <c r="A18" s="214" t="s">
        <v>743</v>
      </c>
      <c r="B18" s="268">
        <v>15808</v>
      </c>
      <c r="C18" s="214"/>
      <c r="D18" s="270"/>
    </row>
    <row r="19" spans="1:4" ht="25.15" customHeight="1">
      <c r="A19" s="214" t="s">
        <v>744</v>
      </c>
      <c r="B19" s="268">
        <f>B20+B21</f>
        <v>0</v>
      </c>
      <c r="C19" s="214" t="s">
        <v>745</v>
      </c>
      <c r="D19" s="268">
        <v>95191</v>
      </c>
    </row>
    <row r="20" spans="1:4" ht="25.15" customHeight="1">
      <c r="A20" s="214" t="s">
        <v>746</v>
      </c>
      <c r="B20" s="268">
        <v>0</v>
      </c>
      <c r="C20" s="214"/>
      <c r="D20" s="271"/>
    </row>
    <row r="21" spans="1:4" ht="25.15" customHeight="1">
      <c r="A21" s="214" t="s">
        <v>747</v>
      </c>
      <c r="B21" s="268">
        <v>0</v>
      </c>
      <c r="C21" s="214"/>
      <c r="D21" s="271"/>
    </row>
    <row r="22" spans="1:4" ht="25.15" customHeight="1">
      <c r="A22" s="214" t="s">
        <v>518</v>
      </c>
      <c r="B22" s="268">
        <f>B23</f>
        <v>0</v>
      </c>
      <c r="C22" s="214" t="s">
        <v>519</v>
      </c>
      <c r="D22" s="268">
        <f>D23</f>
        <v>0</v>
      </c>
    </row>
    <row r="23" spans="1:4" ht="25.15" customHeight="1">
      <c r="A23" s="214" t="s">
        <v>520</v>
      </c>
      <c r="B23" s="268">
        <f>B24</f>
        <v>0</v>
      </c>
      <c r="C23" s="214" t="s">
        <v>748</v>
      </c>
      <c r="D23" s="268">
        <v>0</v>
      </c>
    </row>
    <row r="24" spans="1:4" ht="25.15" customHeight="1">
      <c r="A24" s="214" t="s">
        <v>749</v>
      </c>
      <c r="B24" s="268">
        <v>0</v>
      </c>
      <c r="C24" s="214" t="s">
        <v>750</v>
      </c>
      <c r="D24" s="271"/>
    </row>
    <row r="25" spans="1:4" ht="25.15" customHeight="1">
      <c r="A25" s="214" t="s">
        <v>531</v>
      </c>
      <c r="B25" s="268">
        <f>B26</f>
        <v>29300</v>
      </c>
      <c r="C25" s="214" t="s">
        <v>532</v>
      </c>
      <c r="D25" s="269">
        <v>0</v>
      </c>
    </row>
    <row r="26" spans="1:4" ht="25.15" customHeight="1">
      <c r="A26" s="214" t="s">
        <v>751</v>
      </c>
      <c r="B26" s="269">
        <v>29300</v>
      </c>
      <c r="C26" s="214"/>
      <c r="D26" s="270"/>
    </row>
    <row r="27" spans="1:4" ht="25.15" customHeight="1">
      <c r="A27" s="214" t="s">
        <v>752</v>
      </c>
      <c r="B27" s="269">
        <v>0</v>
      </c>
      <c r="C27" s="214" t="s">
        <v>753</v>
      </c>
      <c r="D27" s="269">
        <v>0</v>
      </c>
    </row>
    <row r="28" spans="1:4" ht="25.15" customHeight="1">
      <c r="A28" s="214" t="s">
        <v>754</v>
      </c>
      <c r="B28" s="269">
        <v>0</v>
      </c>
      <c r="C28" s="214" t="s">
        <v>755</v>
      </c>
      <c r="D28" s="269">
        <v>0</v>
      </c>
    </row>
    <row r="29" spans="1:4" ht="25.15" customHeight="1">
      <c r="A29" s="214"/>
      <c r="B29" s="270"/>
      <c r="C29" s="214" t="s">
        <v>756</v>
      </c>
      <c r="D29" s="268">
        <f>[1]L10!Y5</f>
        <v>0</v>
      </c>
    </row>
    <row r="30" spans="1:4" ht="25.15" customHeight="1">
      <c r="A30" s="214"/>
      <c r="B30" s="270"/>
      <c r="C30" s="214" t="s">
        <v>757</v>
      </c>
      <c r="D30" s="268">
        <v>38133</v>
      </c>
    </row>
    <row r="31" spans="1:4" ht="25.15" customHeight="1">
      <c r="A31" s="211" t="s">
        <v>758</v>
      </c>
      <c r="B31" s="268">
        <f>SUM(B4,B5,B16:B19,B22,B25,B27,B28)</f>
        <v>244642</v>
      </c>
      <c r="C31" s="211" t="s">
        <v>759</v>
      </c>
      <c r="D31" s="268">
        <f>SUM(D4,D5,D16,D19,D22,D25,D27:D30)</f>
        <v>244642</v>
      </c>
    </row>
  </sheetData>
  <mergeCells count="1">
    <mergeCell ref="A1:D1"/>
  </mergeCells>
  <phoneticPr fontId="35" type="noConversion"/>
  <printOptions horizontalCentered="1"/>
  <pageMargins left="0.31496062992125984" right="0.27559055118110237" top="0.98425196850393704" bottom="0.98425196850393704" header="0.51181102362204722" footer="0.51181102362204722"/>
  <pageSetup paperSize="9" scale="75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22"/>
  <sheetViews>
    <sheetView zoomScaleSheetLayoutView="100" workbookViewId="0">
      <selection sqref="A1:F1"/>
    </sheetView>
  </sheetViews>
  <sheetFormatPr defaultColWidth="9.125" defaultRowHeight="14.25"/>
  <cols>
    <col min="1" max="1" width="30.125" style="208" customWidth="1"/>
    <col min="2" max="2" width="8.5" style="208" customWidth="1"/>
    <col min="3" max="3" width="10.5" style="208" customWidth="1"/>
    <col min="4" max="4" width="11.25" style="221" customWidth="1"/>
    <col min="5" max="6" width="9.125" style="221"/>
    <col min="7" max="16384" width="9.125" style="99"/>
  </cols>
  <sheetData>
    <row r="1" spans="1:6" s="1" customFormat="1" ht="30" customHeight="1">
      <c r="A1" s="318" t="s">
        <v>104</v>
      </c>
      <c r="B1" s="318"/>
      <c r="C1" s="318"/>
      <c r="D1" s="318"/>
      <c r="E1" s="318"/>
      <c r="F1" s="318"/>
    </row>
    <row r="2" spans="1:6" s="2" customFormat="1" ht="19.899999999999999" customHeight="1">
      <c r="A2" s="231" t="s">
        <v>61</v>
      </c>
      <c r="B2" s="231"/>
      <c r="C2" s="232"/>
      <c r="E2" s="233" t="s">
        <v>607</v>
      </c>
      <c r="F2" s="234"/>
    </row>
    <row r="3" spans="1:6" s="1" customFormat="1" ht="73.900000000000006" customHeight="1">
      <c r="A3" s="272" t="s">
        <v>433</v>
      </c>
      <c r="B3" s="273" t="s">
        <v>601</v>
      </c>
      <c r="C3" s="273" t="s">
        <v>603</v>
      </c>
      <c r="D3" s="273" t="s">
        <v>604</v>
      </c>
      <c r="E3" s="273" t="s">
        <v>605</v>
      </c>
      <c r="F3" s="273" t="s">
        <v>606</v>
      </c>
    </row>
    <row r="4" spans="1:6" s="1" customFormat="1" ht="25.15" customHeight="1">
      <c r="A4" s="285" t="s">
        <v>767</v>
      </c>
      <c r="B4" s="286">
        <f>SUM(B5:B20)</f>
        <v>301</v>
      </c>
      <c r="C4" s="286">
        <f>SUM(C5:C20)</f>
        <v>29300</v>
      </c>
      <c r="D4" s="286">
        <f>SUM(D5:D20)</f>
        <v>0</v>
      </c>
      <c r="E4" s="286">
        <f>SUM(E5:E20)</f>
        <v>0</v>
      </c>
      <c r="F4" s="286">
        <f>SUM(F5:F20)</f>
        <v>29601</v>
      </c>
    </row>
    <row r="5" spans="1:6" s="1" customFormat="1" ht="25.15" customHeight="1">
      <c r="A5" s="206" t="s">
        <v>768</v>
      </c>
      <c r="B5" s="197">
        <v>0</v>
      </c>
      <c r="C5" s="197">
        <v>0</v>
      </c>
      <c r="D5" s="197">
        <v>0</v>
      </c>
      <c r="E5" s="197">
        <v>0</v>
      </c>
      <c r="F5" s="197">
        <f t="shared" ref="F5:F20" si="0">B5+C5-D5-E5</f>
        <v>0</v>
      </c>
    </row>
    <row r="6" spans="1:6" s="1" customFormat="1" ht="25.15" customHeight="1">
      <c r="A6" s="206" t="s">
        <v>769</v>
      </c>
      <c r="B6" s="197">
        <v>0</v>
      </c>
      <c r="C6" s="197">
        <v>0</v>
      </c>
      <c r="D6" s="197">
        <v>0</v>
      </c>
      <c r="E6" s="197">
        <v>0</v>
      </c>
      <c r="F6" s="197">
        <f t="shared" si="0"/>
        <v>0</v>
      </c>
    </row>
    <row r="7" spans="1:6" s="1" customFormat="1" ht="25.15" customHeight="1">
      <c r="A7" s="206" t="s">
        <v>770</v>
      </c>
      <c r="B7" s="197">
        <v>301</v>
      </c>
      <c r="C7" s="197">
        <v>0</v>
      </c>
      <c r="D7" s="197">
        <v>0</v>
      </c>
      <c r="E7" s="197">
        <v>0</v>
      </c>
      <c r="F7" s="197">
        <f t="shared" si="0"/>
        <v>301</v>
      </c>
    </row>
    <row r="8" spans="1:6" s="1" customFormat="1" ht="25.15" customHeight="1">
      <c r="A8" s="206" t="s">
        <v>771</v>
      </c>
      <c r="B8" s="197">
        <v>0</v>
      </c>
      <c r="C8" s="197">
        <v>0</v>
      </c>
      <c r="D8" s="197">
        <v>0</v>
      </c>
      <c r="E8" s="197">
        <v>0</v>
      </c>
      <c r="F8" s="197">
        <f t="shared" si="0"/>
        <v>0</v>
      </c>
    </row>
    <row r="9" spans="1:6" s="1" customFormat="1" ht="25.15" customHeight="1">
      <c r="A9" s="206" t="s">
        <v>772</v>
      </c>
      <c r="B9" s="197">
        <v>0</v>
      </c>
      <c r="C9" s="197">
        <v>0</v>
      </c>
      <c r="D9" s="197">
        <v>0</v>
      </c>
      <c r="E9" s="197">
        <v>0</v>
      </c>
      <c r="F9" s="197">
        <f t="shared" si="0"/>
        <v>0</v>
      </c>
    </row>
    <row r="10" spans="1:6" s="1" customFormat="1" ht="25.15" customHeight="1">
      <c r="A10" s="206" t="s">
        <v>773</v>
      </c>
      <c r="B10" s="197">
        <v>0</v>
      </c>
      <c r="C10" s="197">
        <v>0</v>
      </c>
      <c r="D10" s="197">
        <v>0</v>
      </c>
      <c r="E10" s="197">
        <v>0</v>
      </c>
      <c r="F10" s="197">
        <f t="shared" si="0"/>
        <v>0</v>
      </c>
    </row>
    <row r="11" spans="1:6" ht="25.15" customHeight="1">
      <c r="A11" s="206" t="s">
        <v>774</v>
      </c>
      <c r="B11" s="197">
        <v>0</v>
      </c>
      <c r="C11" s="197">
        <v>0</v>
      </c>
      <c r="D11" s="197">
        <v>0</v>
      </c>
      <c r="E11" s="197">
        <v>0</v>
      </c>
      <c r="F11" s="197">
        <f t="shared" si="0"/>
        <v>0</v>
      </c>
    </row>
    <row r="12" spans="1:6" ht="25.15" customHeight="1">
      <c r="A12" s="206" t="s">
        <v>775</v>
      </c>
      <c r="B12" s="197">
        <v>0</v>
      </c>
      <c r="C12" s="197">
        <v>0</v>
      </c>
      <c r="D12" s="197">
        <v>0</v>
      </c>
      <c r="E12" s="197">
        <v>0</v>
      </c>
      <c r="F12" s="197">
        <f t="shared" si="0"/>
        <v>0</v>
      </c>
    </row>
    <row r="13" spans="1:6" ht="25.15" customHeight="1">
      <c r="A13" s="206" t="s">
        <v>776</v>
      </c>
      <c r="B13" s="197">
        <v>0</v>
      </c>
      <c r="C13" s="197">
        <v>0</v>
      </c>
      <c r="D13" s="197">
        <v>0</v>
      </c>
      <c r="E13" s="197">
        <v>0</v>
      </c>
      <c r="F13" s="197">
        <f t="shared" si="0"/>
        <v>0</v>
      </c>
    </row>
    <row r="14" spans="1:6" ht="25.15" customHeight="1">
      <c r="A14" s="206" t="s">
        <v>777</v>
      </c>
      <c r="B14" s="197">
        <v>0</v>
      </c>
      <c r="C14" s="197">
        <v>0</v>
      </c>
      <c r="D14" s="197">
        <v>0</v>
      </c>
      <c r="E14" s="197">
        <v>0</v>
      </c>
      <c r="F14" s="197">
        <f t="shared" si="0"/>
        <v>0</v>
      </c>
    </row>
    <row r="15" spans="1:6" ht="25.15" customHeight="1">
      <c r="A15" s="206" t="s">
        <v>778</v>
      </c>
      <c r="B15" s="197">
        <v>0</v>
      </c>
      <c r="C15" s="197">
        <v>0</v>
      </c>
      <c r="D15" s="197">
        <v>0</v>
      </c>
      <c r="E15" s="197">
        <v>0</v>
      </c>
      <c r="F15" s="197">
        <f t="shared" si="0"/>
        <v>0</v>
      </c>
    </row>
    <row r="16" spans="1:6" ht="25.15" customHeight="1">
      <c r="A16" s="206" t="s">
        <v>779</v>
      </c>
      <c r="B16" s="197">
        <v>0</v>
      </c>
      <c r="C16" s="197">
        <v>0</v>
      </c>
      <c r="D16" s="197">
        <v>0</v>
      </c>
      <c r="E16" s="197">
        <v>0</v>
      </c>
      <c r="F16" s="197">
        <f t="shared" si="0"/>
        <v>0</v>
      </c>
    </row>
    <row r="17" spans="1:6" ht="25.15" customHeight="1">
      <c r="A17" s="206" t="s">
        <v>780</v>
      </c>
      <c r="B17" s="197">
        <v>0</v>
      </c>
      <c r="C17" s="197">
        <v>0</v>
      </c>
      <c r="D17" s="197">
        <v>0</v>
      </c>
      <c r="E17" s="197">
        <v>0</v>
      </c>
      <c r="F17" s="197">
        <f t="shared" si="0"/>
        <v>0</v>
      </c>
    </row>
    <row r="18" spans="1:6" ht="25.15" customHeight="1">
      <c r="A18" s="206" t="s">
        <v>781</v>
      </c>
      <c r="B18" s="197">
        <v>0</v>
      </c>
      <c r="C18" s="197">
        <v>0</v>
      </c>
      <c r="D18" s="197">
        <v>0</v>
      </c>
      <c r="E18" s="197">
        <v>0</v>
      </c>
      <c r="F18" s="197">
        <f t="shared" si="0"/>
        <v>0</v>
      </c>
    </row>
    <row r="19" spans="1:6" ht="25.15" customHeight="1">
      <c r="A19" s="206" t="s">
        <v>782</v>
      </c>
      <c r="B19" s="197">
        <v>0</v>
      </c>
      <c r="C19" s="197">
        <v>29300</v>
      </c>
      <c r="D19" s="197">
        <v>0</v>
      </c>
      <c r="E19" s="197">
        <v>0</v>
      </c>
      <c r="F19" s="197">
        <f t="shared" si="0"/>
        <v>29300</v>
      </c>
    </row>
    <row r="20" spans="1:6" ht="25.15" customHeight="1">
      <c r="A20" s="206" t="s">
        <v>783</v>
      </c>
      <c r="B20" s="197">
        <v>0</v>
      </c>
      <c r="C20" s="197">
        <v>0</v>
      </c>
      <c r="D20" s="197">
        <v>0</v>
      </c>
      <c r="E20" s="197">
        <v>0</v>
      </c>
      <c r="F20" s="197">
        <f t="shared" si="0"/>
        <v>0</v>
      </c>
    </row>
    <row r="21" spans="1:6" ht="25.15" customHeight="1">
      <c r="A21" s="207"/>
      <c r="B21" s="207"/>
      <c r="C21" s="207"/>
      <c r="D21" s="237"/>
      <c r="E21" s="237"/>
      <c r="F21" s="237"/>
    </row>
    <row r="22" spans="1:6" ht="25.15" customHeight="1">
      <c r="A22" s="244" t="s">
        <v>881</v>
      </c>
      <c r="B22" s="286">
        <v>301</v>
      </c>
      <c r="C22" s="286">
        <v>29300</v>
      </c>
      <c r="D22" s="286">
        <v>0</v>
      </c>
      <c r="E22" s="286">
        <v>0</v>
      </c>
      <c r="F22" s="286">
        <v>29300</v>
      </c>
    </row>
  </sheetData>
  <mergeCells count="1">
    <mergeCell ref="A1:F1"/>
  </mergeCells>
  <phoneticPr fontId="35" type="noConversion"/>
  <pageMargins left="0.75" right="0.75" top="1" bottom="1" header="0.51" footer="0.51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IR14"/>
  <sheetViews>
    <sheetView showZeros="0" view="pageBreakPreview" workbookViewId="0">
      <selection activeCell="B8" sqref="B8"/>
    </sheetView>
  </sheetViews>
  <sheetFormatPr defaultColWidth="9.125" defaultRowHeight="18.75"/>
  <cols>
    <col min="1" max="1" width="50.125" style="83" customWidth="1"/>
    <col min="2" max="2" width="12.625" style="83" customWidth="1"/>
    <col min="3" max="3" width="11.5" style="83" customWidth="1"/>
    <col min="4" max="4" width="12.75" style="83" customWidth="1"/>
    <col min="5" max="5" width="11.875" style="83" bestFit="1" customWidth="1"/>
    <col min="6" max="247" width="9.125" style="83" customWidth="1"/>
    <col min="248" max="252" width="9.125" style="83"/>
  </cols>
  <sheetData>
    <row r="1" spans="1:252" s="80" customFormat="1" ht="30" customHeight="1">
      <c r="A1" s="321" t="s">
        <v>105</v>
      </c>
      <c r="B1" s="321"/>
      <c r="C1" s="321"/>
      <c r="D1" s="321"/>
      <c r="E1" s="321"/>
    </row>
    <row r="2" spans="1:252" s="81" customFormat="1" ht="19.899999999999999" customHeight="1">
      <c r="A2" s="5" t="s">
        <v>988</v>
      </c>
      <c r="B2" s="5"/>
      <c r="E2" s="84" t="s">
        <v>30</v>
      </c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5"/>
      <c r="EJ2" s="85"/>
      <c r="EK2" s="85"/>
      <c r="EL2" s="85"/>
      <c r="EM2" s="85"/>
      <c r="EN2" s="85"/>
      <c r="EO2" s="85"/>
      <c r="EP2" s="85"/>
      <c r="EQ2" s="85"/>
      <c r="ER2" s="85"/>
      <c r="ES2" s="85"/>
      <c r="ET2" s="85"/>
      <c r="EU2" s="85"/>
      <c r="EV2" s="85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5"/>
      <c r="FS2" s="85"/>
      <c r="FT2" s="85"/>
      <c r="FU2" s="85"/>
      <c r="FV2" s="85"/>
      <c r="FW2" s="85"/>
      <c r="FX2" s="85"/>
      <c r="FY2" s="85"/>
      <c r="FZ2" s="85"/>
      <c r="GA2" s="85"/>
      <c r="GB2" s="85"/>
      <c r="GC2" s="85"/>
      <c r="GD2" s="85"/>
      <c r="GE2" s="85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5"/>
      <c r="HB2" s="85"/>
      <c r="HC2" s="85"/>
      <c r="HD2" s="85"/>
      <c r="HE2" s="85"/>
      <c r="HF2" s="85"/>
      <c r="HG2" s="85"/>
      <c r="HH2" s="85"/>
      <c r="HI2" s="85"/>
      <c r="HJ2" s="85"/>
      <c r="HK2" s="85"/>
      <c r="HL2" s="85"/>
      <c r="HM2" s="85"/>
      <c r="HN2" s="85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5"/>
      <c r="IK2" s="85"/>
      <c r="IL2" s="85"/>
      <c r="IM2" s="85"/>
      <c r="IN2" s="85"/>
      <c r="IO2" s="85"/>
      <c r="IP2" s="85"/>
      <c r="IQ2" s="85"/>
      <c r="IR2" s="85"/>
    </row>
    <row r="3" spans="1:252" s="82" customFormat="1" ht="33" customHeight="1">
      <c r="A3" s="61" t="s">
        <v>56</v>
      </c>
      <c r="B3" s="61" t="s">
        <v>23</v>
      </c>
      <c r="C3" s="61" t="s">
        <v>25</v>
      </c>
      <c r="D3" s="61" t="s">
        <v>38</v>
      </c>
      <c r="E3" s="40" t="s">
        <v>27</v>
      </c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6"/>
      <c r="BS3" s="86"/>
      <c r="BT3" s="86"/>
      <c r="BU3" s="86"/>
      <c r="BV3" s="86"/>
      <c r="BW3" s="86"/>
      <c r="BX3" s="86"/>
      <c r="BY3" s="86"/>
      <c r="BZ3" s="86"/>
      <c r="CA3" s="86"/>
      <c r="CB3" s="86"/>
      <c r="CC3" s="86"/>
      <c r="CD3" s="86"/>
      <c r="CE3" s="86"/>
      <c r="CF3" s="86"/>
      <c r="CG3" s="86"/>
      <c r="CH3" s="86"/>
      <c r="CI3" s="86"/>
      <c r="CJ3" s="86"/>
      <c r="CK3" s="86"/>
      <c r="CL3" s="86"/>
      <c r="CM3" s="86"/>
      <c r="CN3" s="86"/>
      <c r="CO3" s="86"/>
      <c r="CP3" s="86"/>
      <c r="CQ3" s="86"/>
      <c r="CR3" s="86"/>
      <c r="CS3" s="86"/>
      <c r="CT3" s="86"/>
      <c r="CU3" s="86"/>
      <c r="CV3" s="86"/>
      <c r="CW3" s="86"/>
      <c r="CX3" s="86"/>
      <c r="CY3" s="86"/>
      <c r="CZ3" s="86"/>
      <c r="DA3" s="86"/>
      <c r="DB3" s="86"/>
      <c r="DC3" s="86"/>
      <c r="DD3" s="86"/>
      <c r="DE3" s="86"/>
      <c r="DF3" s="86"/>
      <c r="DG3" s="86"/>
      <c r="DH3" s="86"/>
      <c r="DI3" s="86"/>
      <c r="DJ3" s="86"/>
      <c r="DK3" s="86"/>
      <c r="DL3" s="86"/>
      <c r="DM3" s="86"/>
      <c r="DN3" s="86"/>
      <c r="DO3" s="86"/>
      <c r="DP3" s="86"/>
      <c r="DQ3" s="86"/>
      <c r="DR3" s="86"/>
      <c r="DS3" s="86"/>
      <c r="DT3" s="86"/>
      <c r="DU3" s="86"/>
      <c r="DV3" s="86"/>
      <c r="DW3" s="86"/>
      <c r="DX3" s="86"/>
      <c r="DY3" s="86"/>
      <c r="DZ3" s="86"/>
      <c r="EA3" s="86"/>
      <c r="EB3" s="86"/>
      <c r="EC3" s="86"/>
      <c r="ED3" s="86"/>
      <c r="EE3" s="86"/>
      <c r="EF3" s="86"/>
      <c r="EG3" s="86"/>
      <c r="EH3" s="86"/>
      <c r="EI3" s="86"/>
      <c r="EJ3" s="86"/>
      <c r="EK3" s="86"/>
      <c r="EL3" s="86"/>
      <c r="EM3" s="86"/>
      <c r="EN3" s="86"/>
      <c r="EO3" s="86"/>
      <c r="EP3" s="86"/>
      <c r="EQ3" s="86"/>
      <c r="ER3" s="86"/>
      <c r="ES3" s="86"/>
      <c r="ET3" s="86"/>
      <c r="EU3" s="86"/>
      <c r="EV3" s="86"/>
      <c r="EW3" s="86"/>
      <c r="EX3" s="86"/>
      <c r="EY3" s="86"/>
      <c r="EZ3" s="86"/>
      <c r="FA3" s="86"/>
      <c r="FB3" s="86"/>
      <c r="FC3" s="86"/>
      <c r="FD3" s="86"/>
      <c r="FE3" s="86"/>
      <c r="FF3" s="86"/>
      <c r="FG3" s="86"/>
      <c r="FH3" s="86"/>
      <c r="FI3" s="86"/>
      <c r="FJ3" s="86"/>
      <c r="FK3" s="86"/>
      <c r="FL3" s="86"/>
      <c r="FM3" s="86"/>
      <c r="FN3" s="86"/>
      <c r="FO3" s="86"/>
      <c r="FP3" s="86"/>
      <c r="FQ3" s="86"/>
      <c r="FR3" s="86"/>
      <c r="FS3" s="86"/>
      <c r="FT3" s="86"/>
      <c r="FU3" s="86"/>
      <c r="FV3" s="86"/>
      <c r="FW3" s="86"/>
      <c r="FX3" s="86"/>
      <c r="FY3" s="86"/>
      <c r="FZ3" s="86"/>
      <c r="GA3" s="86"/>
      <c r="GB3" s="86"/>
      <c r="GC3" s="86"/>
      <c r="GD3" s="86"/>
      <c r="GE3" s="86"/>
      <c r="GF3" s="86"/>
      <c r="GG3" s="86"/>
      <c r="GH3" s="86"/>
      <c r="GI3" s="86"/>
      <c r="GJ3" s="86"/>
      <c r="GK3" s="86"/>
      <c r="GL3" s="86"/>
      <c r="GM3" s="86"/>
      <c r="GN3" s="86"/>
      <c r="GO3" s="86"/>
      <c r="GP3" s="86"/>
      <c r="GQ3" s="86"/>
      <c r="GR3" s="86"/>
      <c r="GS3" s="86"/>
      <c r="GT3" s="86"/>
      <c r="GU3" s="86"/>
      <c r="GV3" s="86"/>
      <c r="GW3" s="86"/>
      <c r="GX3" s="86"/>
      <c r="GY3" s="86"/>
      <c r="GZ3" s="86"/>
      <c r="HA3" s="86"/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  <c r="HM3" s="86"/>
      <c r="HN3" s="86"/>
      <c r="HO3" s="86"/>
      <c r="HP3" s="86"/>
      <c r="HQ3" s="86"/>
      <c r="HR3" s="86"/>
      <c r="HS3" s="86"/>
      <c r="HT3" s="86"/>
      <c r="HU3" s="86"/>
      <c r="HV3" s="86"/>
      <c r="HW3" s="86"/>
      <c r="HX3" s="86"/>
      <c r="HY3" s="86"/>
      <c r="HZ3" s="86"/>
      <c r="IA3" s="86"/>
      <c r="IB3" s="86"/>
      <c r="IC3" s="86"/>
      <c r="ID3" s="86"/>
      <c r="IE3" s="86"/>
      <c r="IF3" s="86"/>
      <c r="IG3" s="86"/>
      <c r="IH3" s="86"/>
      <c r="II3" s="86"/>
      <c r="IJ3" s="86"/>
      <c r="IK3" s="86"/>
      <c r="IL3" s="86"/>
      <c r="IM3" s="86"/>
      <c r="IN3" s="86"/>
      <c r="IO3" s="86"/>
      <c r="IP3" s="86"/>
      <c r="IQ3" s="86"/>
      <c r="IR3" s="86"/>
    </row>
    <row r="4" spans="1:252" s="80" customFormat="1" ht="25.15" customHeight="1">
      <c r="A4" s="87" t="s">
        <v>862</v>
      </c>
      <c r="B4" s="280">
        <v>0</v>
      </c>
      <c r="C4" s="280">
        <v>0</v>
      </c>
      <c r="D4" s="280" t="e">
        <f t="shared" ref="D4:D9" si="0">C4/B4*100</f>
        <v>#DIV/0!</v>
      </c>
      <c r="E4" s="66"/>
    </row>
    <row r="5" spans="1:252" s="80" customFormat="1" ht="25.15" customHeight="1">
      <c r="A5" s="87" t="s">
        <v>863</v>
      </c>
      <c r="B5" s="280">
        <v>0</v>
      </c>
      <c r="C5" s="280">
        <v>0</v>
      </c>
      <c r="D5" s="280" t="e">
        <f t="shared" si="0"/>
        <v>#DIV/0!</v>
      </c>
      <c r="E5" s="66"/>
    </row>
    <row r="6" spans="1:252" s="80" customFormat="1" ht="25.15" customHeight="1">
      <c r="A6" s="87" t="s">
        <v>864</v>
      </c>
      <c r="B6" s="280">
        <v>0</v>
      </c>
      <c r="C6" s="280">
        <v>0</v>
      </c>
      <c r="D6" s="280" t="e">
        <f t="shared" si="0"/>
        <v>#DIV/0!</v>
      </c>
      <c r="E6" s="66"/>
      <c r="F6" s="90"/>
    </row>
    <row r="7" spans="1:252" s="80" customFormat="1" ht="25.15" customHeight="1">
      <c r="A7" s="87" t="s">
        <v>865</v>
      </c>
      <c r="B7" s="280">
        <v>0</v>
      </c>
      <c r="C7" s="280">
        <v>0</v>
      </c>
      <c r="D7" s="280" t="e">
        <f t="shared" si="0"/>
        <v>#DIV/0!</v>
      </c>
      <c r="E7" s="66"/>
    </row>
    <row r="8" spans="1:252" s="80" customFormat="1" ht="25.15" customHeight="1">
      <c r="A8" s="87" t="s">
        <v>866</v>
      </c>
      <c r="B8" s="280">
        <v>0</v>
      </c>
      <c r="C8" s="280">
        <v>0</v>
      </c>
      <c r="D8" s="280" t="e">
        <f t="shared" si="0"/>
        <v>#DIV/0!</v>
      </c>
      <c r="E8" s="66"/>
    </row>
    <row r="9" spans="1:252" s="80" customFormat="1" ht="25.15" customHeight="1">
      <c r="A9" s="87" t="s">
        <v>861</v>
      </c>
      <c r="B9" s="280">
        <v>0</v>
      </c>
      <c r="C9" s="280">
        <v>0</v>
      </c>
      <c r="D9" s="280" t="e">
        <f t="shared" si="0"/>
        <v>#DIV/0!</v>
      </c>
      <c r="E9" s="66"/>
    </row>
    <row r="10" spans="1:252" s="80" customFormat="1" ht="25.15" customHeight="1">
      <c r="A10" s="27" t="s">
        <v>63</v>
      </c>
      <c r="B10" s="281"/>
      <c r="C10" s="280">
        <v>4</v>
      </c>
      <c r="D10" s="280"/>
      <c r="E10" s="66"/>
    </row>
    <row r="11" spans="1:252" s="80" customFormat="1" ht="25.15" customHeight="1">
      <c r="A11" s="27" t="s">
        <v>64</v>
      </c>
      <c r="B11" s="281"/>
      <c r="C11" s="280">
        <v>0</v>
      </c>
      <c r="D11" s="280"/>
      <c r="E11" s="66"/>
    </row>
    <row r="12" spans="1:252">
      <c r="A12" s="87"/>
      <c r="B12" s="281"/>
      <c r="C12" s="281"/>
      <c r="D12" s="281"/>
      <c r="E12" s="181"/>
    </row>
    <row r="13" spans="1:252">
      <c r="A13" s="87"/>
      <c r="B13" s="281"/>
      <c r="C13" s="281"/>
      <c r="D13" s="281"/>
      <c r="E13" s="181"/>
    </row>
    <row r="14" spans="1:252">
      <c r="A14" s="27" t="s">
        <v>564</v>
      </c>
      <c r="B14" s="281"/>
      <c r="C14" s="280">
        <v>4</v>
      </c>
      <c r="D14" s="280"/>
      <c r="E14" s="181"/>
    </row>
  </sheetData>
  <mergeCells count="1">
    <mergeCell ref="A1:E1"/>
  </mergeCells>
  <phoneticPr fontId="35" type="noConversion"/>
  <printOptions horizontalCentered="1"/>
  <pageMargins left="0.35" right="0.35" top="0.98" bottom="0.98" header="0.51" footer="0.51"/>
  <pageSetup paperSize="9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F25"/>
  <sheetViews>
    <sheetView view="pageBreakPreview" workbookViewId="0">
      <selection activeCell="A2" sqref="A2"/>
    </sheetView>
  </sheetViews>
  <sheetFormatPr defaultColWidth="8" defaultRowHeight="14.25"/>
  <cols>
    <col min="1" max="1" width="47.375" style="1" customWidth="1"/>
    <col min="2" max="2" width="9.375" style="1" customWidth="1"/>
    <col min="3" max="3" width="8.375" style="297" customWidth="1"/>
    <col min="4" max="4" width="7.625" style="297" customWidth="1"/>
    <col min="5" max="5" width="14" style="1" customWidth="1"/>
    <col min="6" max="6" width="12.625" style="1" customWidth="1"/>
    <col min="7" max="16384" width="8" style="1"/>
  </cols>
  <sheetData>
    <row r="1" spans="1:6" ht="30" customHeight="1">
      <c r="A1" s="306" t="s">
        <v>106</v>
      </c>
      <c r="B1" s="306"/>
      <c r="C1" s="306"/>
      <c r="D1" s="306"/>
      <c r="E1" s="306"/>
      <c r="F1" s="306"/>
    </row>
    <row r="2" spans="1:6" s="2" customFormat="1" ht="19.899999999999999" customHeight="1">
      <c r="A2" s="5" t="s">
        <v>989</v>
      </c>
      <c r="B2" s="5"/>
      <c r="C2" s="293"/>
      <c r="D2" s="293"/>
      <c r="E2" s="5"/>
      <c r="F2" s="39" t="s">
        <v>30</v>
      </c>
    </row>
    <row r="3" spans="1:6" s="3" customFormat="1" ht="33" customHeight="1">
      <c r="A3" s="61" t="s">
        <v>56</v>
      </c>
      <c r="B3" s="61" t="s">
        <v>23</v>
      </c>
      <c r="C3" s="284" t="s">
        <v>24</v>
      </c>
      <c r="D3" s="283" t="s">
        <v>25</v>
      </c>
      <c r="E3" s="61" t="s">
        <v>65</v>
      </c>
      <c r="F3" s="40" t="s">
        <v>27</v>
      </c>
    </row>
    <row r="4" spans="1:6" ht="25.15" customHeight="1">
      <c r="A4" s="63" t="s">
        <v>66</v>
      </c>
      <c r="B4" s="64"/>
      <c r="C4" s="294">
        <v>8</v>
      </c>
      <c r="D4" s="296">
        <v>8</v>
      </c>
      <c r="E4" s="71">
        <f>D4/C4*100</f>
        <v>100</v>
      </c>
      <c r="F4" s="66"/>
    </row>
    <row r="5" spans="1:6" ht="29.45" customHeight="1">
      <c r="A5" s="67" t="s">
        <v>867</v>
      </c>
      <c r="B5" s="64"/>
      <c r="C5" s="294">
        <v>6</v>
      </c>
      <c r="D5" s="294">
        <v>6</v>
      </c>
      <c r="E5" s="65">
        <f t="shared" ref="E5:E18" si="0">D5/C5*100</f>
        <v>100</v>
      </c>
      <c r="F5" s="66"/>
    </row>
    <row r="6" spans="1:6" ht="25.15" customHeight="1">
      <c r="A6" s="67" t="s">
        <v>868</v>
      </c>
      <c r="B6" s="64"/>
      <c r="C6" s="294">
        <v>2</v>
      </c>
      <c r="D6" s="294">
        <v>2</v>
      </c>
      <c r="E6" s="65">
        <f t="shared" si="0"/>
        <v>100</v>
      </c>
      <c r="F6" s="66"/>
    </row>
    <row r="7" spans="1:6" ht="25.15" customHeight="1">
      <c r="A7" s="63" t="s">
        <v>67</v>
      </c>
      <c r="B7" s="64"/>
      <c r="C7" s="294"/>
      <c r="D7" s="294"/>
      <c r="E7" s="65" t="e">
        <f t="shared" si="0"/>
        <v>#DIV/0!</v>
      </c>
      <c r="F7" s="66"/>
    </row>
    <row r="8" spans="1:6" ht="25.15" customHeight="1">
      <c r="A8" s="67" t="s">
        <v>70</v>
      </c>
      <c r="B8" s="64"/>
      <c r="C8" s="294"/>
      <c r="D8" s="294"/>
      <c r="E8" s="65" t="e">
        <f t="shared" si="0"/>
        <v>#DIV/0!</v>
      </c>
      <c r="F8" s="66"/>
    </row>
    <row r="9" spans="1:6" ht="25.15" customHeight="1">
      <c r="A9" s="67" t="s">
        <v>71</v>
      </c>
      <c r="B9" s="64"/>
      <c r="C9" s="294"/>
      <c r="D9" s="294"/>
      <c r="E9" s="65" t="e">
        <f t="shared" si="0"/>
        <v>#DIV/0!</v>
      </c>
      <c r="F9" s="66"/>
    </row>
    <row r="10" spans="1:6" ht="25.15" customHeight="1">
      <c r="A10" s="67" t="s">
        <v>72</v>
      </c>
      <c r="B10" s="64"/>
      <c r="C10" s="294"/>
      <c r="D10" s="294"/>
      <c r="E10" s="65" t="e">
        <f t="shared" si="0"/>
        <v>#DIV/0!</v>
      </c>
      <c r="F10" s="66"/>
    </row>
    <row r="11" spans="1:6" ht="25.15" customHeight="1">
      <c r="A11" s="67" t="s">
        <v>73</v>
      </c>
      <c r="B11" s="64"/>
      <c r="C11" s="294"/>
      <c r="D11" s="294"/>
      <c r="E11" s="65" t="e">
        <f t="shared" si="0"/>
        <v>#DIV/0!</v>
      </c>
      <c r="F11" s="66"/>
    </row>
    <row r="12" spans="1:6" ht="25.15" customHeight="1">
      <c r="A12" s="67" t="s">
        <v>74</v>
      </c>
      <c r="B12" s="64"/>
      <c r="C12" s="294"/>
      <c r="D12" s="294"/>
      <c r="E12" s="65" t="e">
        <f t="shared" si="0"/>
        <v>#DIV/0!</v>
      </c>
      <c r="F12" s="66"/>
    </row>
    <row r="13" spans="1:6" ht="25.15" customHeight="1">
      <c r="A13" s="63" t="s">
        <v>68</v>
      </c>
      <c r="B13" s="64"/>
      <c r="C13" s="294"/>
      <c r="D13" s="294"/>
      <c r="E13" s="65" t="e">
        <f t="shared" si="0"/>
        <v>#DIV/0!</v>
      </c>
      <c r="F13" s="66"/>
    </row>
    <row r="14" spans="1:6" ht="25.15" customHeight="1">
      <c r="A14" s="67" t="s">
        <v>75</v>
      </c>
      <c r="B14" s="64"/>
      <c r="C14" s="294"/>
      <c r="D14" s="294"/>
      <c r="E14" s="65" t="e">
        <f t="shared" si="0"/>
        <v>#DIV/0!</v>
      </c>
      <c r="F14" s="66"/>
    </row>
    <row r="15" spans="1:6" ht="25.15" customHeight="1">
      <c r="A15" s="63" t="s">
        <v>69</v>
      </c>
      <c r="B15" s="64"/>
      <c r="C15" s="294"/>
      <c r="D15" s="294"/>
      <c r="E15" s="65" t="e">
        <f>D15/C15*100</f>
        <v>#DIV/0!</v>
      </c>
      <c r="F15" s="66"/>
    </row>
    <row r="16" spans="1:6" ht="25.15" customHeight="1">
      <c r="A16" s="67" t="s">
        <v>76</v>
      </c>
      <c r="B16" s="64"/>
      <c r="C16" s="294"/>
      <c r="D16" s="294"/>
      <c r="E16" s="65" t="e">
        <f t="shared" si="0"/>
        <v>#DIV/0!</v>
      </c>
      <c r="F16" s="66"/>
    </row>
    <row r="17" spans="1:6" ht="25.15" customHeight="1">
      <c r="A17" s="68"/>
      <c r="B17" s="64"/>
      <c r="C17" s="295"/>
      <c r="D17" s="295"/>
      <c r="E17" s="65" t="e">
        <f t="shared" si="0"/>
        <v>#DIV/0!</v>
      </c>
      <c r="F17" s="66"/>
    </row>
    <row r="18" spans="1:6" ht="25.15" customHeight="1">
      <c r="A18" s="7" t="s">
        <v>19</v>
      </c>
      <c r="B18" s="70"/>
      <c r="C18" s="296">
        <v>8</v>
      </c>
      <c r="D18" s="296">
        <v>8</v>
      </c>
      <c r="E18" s="71">
        <f t="shared" si="0"/>
        <v>100</v>
      </c>
      <c r="F18" s="72"/>
    </row>
    <row r="19" spans="1:6" ht="25.15" customHeight="1">
      <c r="A19" s="68"/>
      <c r="B19" s="73"/>
      <c r="C19" s="79"/>
      <c r="D19" s="79"/>
      <c r="E19" s="75"/>
      <c r="F19" s="66"/>
    </row>
    <row r="20" spans="1:6" ht="25.15" customHeight="1">
      <c r="A20" s="27" t="s">
        <v>49</v>
      </c>
      <c r="B20" s="64"/>
      <c r="C20" s="79"/>
      <c r="D20" s="294"/>
      <c r="E20" s="75"/>
      <c r="F20" s="66"/>
    </row>
    <row r="21" spans="1:6" ht="25.15" customHeight="1">
      <c r="A21" s="27" t="s">
        <v>77</v>
      </c>
      <c r="B21" s="76"/>
      <c r="C21" s="79"/>
      <c r="D21" s="294"/>
      <c r="E21" s="75"/>
      <c r="F21" s="66"/>
    </row>
    <row r="22" spans="1:6" ht="25.15" customHeight="1">
      <c r="A22" s="77"/>
      <c r="B22" s="76"/>
      <c r="C22" s="79"/>
      <c r="D22" s="79"/>
      <c r="E22" s="75"/>
      <c r="F22" s="66"/>
    </row>
    <row r="23" spans="1:6" ht="25.15" customHeight="1">
      <c r="A23" s="7" t="s">
        <v>53</v>
      </c>
      <c r="B23" s="70"/>
      <c r="C23" s="296"/>
      <c r="D23" s="296"/>
      <c r="E23" s="78"/>
      <c r="F23" s="66"/>
    </row>
    <row r="24" spans="1:6" ht="25.15" customHeight="1">
      <c r="A24" s="27" t="s">
        <v>54</v>
      </c>
      <c r="B24" s="79"/>
      <c r="C24" s="79"/>
      <c r="D24" s="294"/>
      <c r="E24" s="75"/>
      <c r="F24" s="66"/>
    </row>
    <row r="25" spans="1:6">
      <c r="A25" s="314" t="s">
        <v>33</v>
      </c>
      <c r="B25" s="314"/>
    </row>
  </sheetData>
  <mergeCells count="2">
    <mergeCell ref="A1:F1"/>
    <mergeCell ref="A25:B25"/>
  </mergeCells>
  <phoneticPr fontId="35" type="noConversion"/>
  <printOptions horizontalCentered="1"/>
  <pageMargins left="0.4" right="0.35" top="0.98" bottom="0.98" header="0.51" footer="0.51"/>
  <pageSetup paperSize="9" scale="79" orientation="portrait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E54"/>
  <sheetViews>
    <sheetView view="pageBreakPreview" workbookViewId="0">
      <selection activeCell="E2" sqref="E2"/>
    </sheetView>
  </sheetViews>
  <sheetFormatPr defaultColWidth="9.125" defaultRowHeight="18.75"/>
  <cols>
    <col min="1" max="1" width="41.625" style="83" customWidth="1"/>
    <col min="2" max="2" width="8.25" style="179" customWidth="1"/>
    <col min="3" max="3" width="8.25" style="83" customWidth="1"/>
    <col min="4" max="4" width="12.25" style="83" customWidth="1"/>
    <col min="5" max="5" width="8.875" style="83" customWidth="1"/>
    <col min="6" max="244" width="9.125" style="83" customWidth="1"/>
    <col min="245" max="16384" width="9.125" style="83"/>
  </cols>
  <sheetData>
    <row r="1" spans="1:5" s="80" customFormat="1" ht="33.75" customHeight="1">
      <c r="A1" s="321" t="s">
        <v>981</v>
      </c>
      <c r="B1" s="321"/>
      <c r="C1" s="321"/>
      <c r="D1" s="321"/>
      <c r="E1" s="321"/>
    </row>
    <row r="2" spans="1:5" s="81" customFormat="1" ht="19.899999999999999" customHeight="1">
      <c r="A2" s="5" t="s">
        <v>990</v>
      </c>
      <c r="B2" s="6"/>
      <c r="E2" s="96" t="s">
        <v>30</v>
      </c>
    </row>
    <row r="3" spans="1:5" s="82" customFormat="1" ht="25.15" customHeight="1">
      <c r="A3" s="61" t="s">
        <v>56</v>
      </c>
      <c r="B3" s="178" t="s">
        <v>23</v>
      </c>
      <c r="C3" s="61" t="s">
        <v>25</v>
      </c>
      <c r="D3" s="62" t="s">
        <v>38</v>
      </c>
      <c r="E3" s="40" t="s">
        <v>62</v>
      </c>
    </row>
    <row r="4" spans="1:5" s="80" customFormat="1" ht="25.15" customHeight="1">
      <c r="A4" s="173" t="s">
        <v>784</v>
      </c>
      <c r="B4" s="74">
        <v>0</v>
      </c>
      <c r="C4" s="74">
        <v>0</v>
      </c>
      <c r="D4" s="97" t="e">
        <f t="shared" ref="D4:D54" si="0">C4/B4*100</f>
        <v>#DIV/0!</v>
      </c>
      <c r="E4" s="66"/>
    </row>
    <row r="5" spans="1:5" s="80" customFormat="1" ht="25.15" customHeight="1">
      <c r="A5" s="173" t="s">
        <v>785</v>
      </c>
      <c r="B5" s="74">
        <v>0</v>
      </c>
      <c r="C5" s="74">
        <v>0</v>
      </c>
      <c r="D5" s="97" t="e">
        <f t="shared" si="0"/>
        <v>#DIV/0!</v>
      </c>
      <c r="E5" s="66"/>
    </row>
    <row r="6" spans="1:5" s="80" customFormat="1" ht="25.15" customHeight="1">
      <c r="A6" s="174" t="s">
        <v>786</v>
      </c>
      <c r="B6" s="74">
        <v>0</v>
      </c>
      <c r="C6" s="74">
        <v>0</v>
      </c>
      <c r="D6" s="97" t="e">
        <f t="shared" si="0"/>
        <v>#DIV/0!</v>
      </c>
      <c r="E6" s="66"/>
    </row>
    <row r="7" spans="1:5" s="80" customFormat="1" ht="25.15" customHeight="1">
      <c r="A7" s="174" t="s">
        <v>787</v>
      </c>
      <c r="B7" s="74">
        <v>0</v>
      </c>
      <c r="C7" s="74">
        <v>0</v>
      </c>
      <c r="D7" s="97" t="e">
        <f t="shared" si="0"/>
        <v>#DIV/0!</v>
      </c>
      <c r="E7" s="66"/>
    </row>
    <row r="8" spans="1:5" s="80" customFormat="1" ht="25.15" customHeight="1">
      <c r="A8" s="174" t="s">
        <v>788</v>
      </c>
      <c r="B8" s="69">
        <v>0</v>
      </c>
      <c r="C8" s="74">
        <v>0</v>
      </c>
      <c r="D8" s="97" t="e">
        <f t="shared" si="0"/>
        <v>#DIV/0!</v>
      </c>
      <c r="E8" s="66"/>
    </row>
    <row r="9" spans="1:5" s="80" customFormat="1" ht="25.15" customHeight="1">
      <c r="A9" s="174" t="s">
        <v>789</v>
      </c>
      <c r="B9" s="88">
        <v>0</v>
      </c>
      <c r="C9" s="88">
        <v>0</v>
      </c>
      <c r="D9" s="97" t="e">
        <f t="shared" si="0"/>
        <v>#DIV/0!</v>
      </c>
      <c r="E9" s="66"/>
    </row>
    <row r="10" spans="1:5" s="80" customFormat="1" ht="25.15" customHeight="1">
      <c r="A10" s="174" t="s">
        <v>790</v>
      </c>
      <c r="B10" s="69">
        <v>0</v>
      </c>
      <c r="C10" s="69">
        <v>0</v>
      </c>
      <c r="D10" s="97" t="e">
        <f t="shared" si="0"/>
        <v>#DIV/0!</v>
      </c>
      <c r="E10" s="66"/>
    </row>
    <row r="11" spans="1:5" s="80" customFormat="1" ht="25.15" customHeight="1">
      <c r="A11" s="174" t="s">
        <v>791</v>
      </c>
      <c r="B11" s="98">
        <v>0</v>
      </c>
      <c r="C11" s="74">
        <v>0</v>
      </c>
      <c r="D11" s="97" t="e">
        <f t="shared" si="0"/>
        <v>#DIV/0!</v>
      </c>
      <c r="E11" s="66"/>
    </row>
    <row r="12" spans="1:5" s="80" customFormat="1" ht="25.15" customHeight="1">
      <c r="A12" s="174" t="s">
        <v>792</v>
      </c>
      <c r="B12" s="98">
        <v>0</v>
      </c>
      <c r="C12" s="74">
        <v>0</v>
      </c>
      <c r="D12" s="97" t="e">
        <f t="shared" si="0"/>
        <v>#DIV/0!</v>
      </c>
      <c r="E12" s="66"/>
    </row>
    <row r="13" spans="1:5" s="80" customFormat="1" ht="25.15" customHeight="1">
      <c r="A13" s="174" t="s">
        <v>793</v>
      </c>
      <c r="B13" s="69">
        <v>0</v>
      </c>
      <c r="C13" s="74">
        <v>0</v>
      </c>
      <c r="D13" s="97" t="e">
        <f t="shared" si="0"/>
        <v>#DIV/0!</v>
      </c>
      <c r="E13" s="66"/>
    </row>
    <row r="14" spans="1:5" ht="25.15" customHeight="1">
      <c r="A14" s="174" t="s">
        <v>794</v>
      </c>
      <c r="B14" s="88">
        <v>0</v>
      </c>
      <c r="C14" s="88">
        <v>0</v>
      </c>
      <c r="D14" s="97" t="e">
        <f t="shared" si="0"/>
        <v>#DIV/0!</v>
      </c>
      <c r="E14" s="66"/>
    </row>
    <row r="15" spans="1:5" ht="25.15" customHeight="1">
      <c r="A15" s="174" t="s">
        <v>795</v>
      </c>
      <c r="B15" s="180">
        <v>0</v>
      </c>
      <c r="C15" s="181">
        <v>0</v>
      </c>
      <c r="D15" s="97" t="e">
        <f t="shared" si="0"/>
        <v>#DIV/0!</v>
      </c>
      <c r="E15" s="181"/>
    </row>
    <row r="16" spans="1:5" ht="25.15" customHeight="1">
      <c r="A16" s="174" t="s">
        <v>796</v>
      </c>
      <c r="B16" s="180">
        <v>0</v>
      </c>
      <c r="C16" s="181">
        <v>0</v>
      </c>
      <c r="D16" s="97" t="e">
        <f t="shared" si="0"/>
        <v>#DIV/0!</v>
      </c>
      <c r="E16" s="181"/>
    </row>
    <row r="17" spans="1:5" ht="25.15" customHeight="1">
      <c r="A17" s="174" t="s">
        <v>797</v>
      </c>
      <c r="B17" s="180">
        <v>0</v>
      </c>
      <c r="C17" s="181">
        <v>0</v>
      </c>
      <c r="D17" s="97" t="e">
        <f t="shared" si="0"/>
        <v>#DIV/0!</v>
      </c>
      <c r="E17" s="181"/>
    </row>
    <row r="18" spans="1:5" ht="25.15" customHeight="1">
      <c r="A18" s="174" t="s">
        <v>798</v>
      </c>
      <c r="B18" s="180">
        <v>0</v>
      </c>
      <c r="C18" s="181">
        <v>0</v>
      </c>
      <c r="D18" s="97" t="e">
        <f t="shared" si="0"/>
        <v>#DIV/0!</v>
      </c>
      <c r="E18" s="181"/>
    </row>
    <row r="19" spans="1:5" ht="25.15" customHeight="1">
      <c r="A19" s="174" t="s">
        <v>799</v>
      </c>
      <c r="B19" s="180">
        <v>0</v>
      </c>
      <c r="C19" s="181">
        <v>0</v>
      </c>
      <c r="D19" s="97" t="e">
        <f t="shared" si="0"/>
        <v>#DIV/0!</v>
      </c>
      <c r="E19" s="181"/>
    </row>
    <row r="20" spans="1:5" ht="25.15" customHeight="1">
      <c r="A20" s="174" t="s">
        <v>800</v>
      </c>
      <c r="B20" s="180">
        <v>0</v>
      </c>
      <c r="C20" s="181">
        <v>0</v>
      </c>
      <c r="D20" s="97" t="e">
        <f t="shared" si="0"/>
        <v>#DIV/0!</v>
      </c>
      <c r="E20" s="181"/>
    </row>
    <row r="21" spans="1:5" ht="25.15" customHeight="1">
      <c r="A21" s="174" t="s">
        <v>801</v>
      </c>
      <c r="B21" s="180">
        <v>0</v>
      </c>
      <c r="C21" s="181">
        <v>0</v>
      </c>
      <c r="D21" s="97" t="e">
        <f t="shared" si="0"/>
        <v>#DIV/0!</v>
      </c>
      <c r="E21" s="181"/>
    </row>
    <row r="22" spans="1:5" ht="25.15" customHeight="1">
      <c r="A22" s="174" t="s">
        <v>802</v>
      </c>
      <c r="B22" s="180">
        <v>0</v>
      </c>
      <c r="C22" s="181">
        <v>0</v>
      </c>
      <c r="D22" s="97" t="e">
        <f t="shared" si="0"/>
        <v>#DIV/0!</v>
      </c>
      <c r="E22" s="181"/>
    </row>
    <row r="23" spans="1:5" ht="25.15" customHeight="1">
      <c r="A23" s="174" t="s">
        <v>803</v>
      </c>
      <c r="B23" s="180">
        <v>0</v>
      </c>
      <c r="C23" s="181">
        <v>0</v>
      </c>
      <c r="D23" s="97" t="e">
        <f t="shared" si="0"/>
        <v>#DIV/0!</v>
      </c>
      <c r="E23" s="181"/>
    </row>
    <row r="24" spans="1:5" ht="25.15" customHeight="1">
      <c r="A24" s="174" t="s">
        <v>804</v>
      </c>
      <c r="B24" s="180">
        <v>0</v>
      </c>
      <c r="C24" s="181">
        <v>0</v>
      </c>
      <c r="D24" s="97" t="e">
        <f t="shared" si="0"/>
        <v>#DIV/0!</v>
      </c>
      <c r="E24" s="181"/>
    </row>
    <row r="25" spans="1:5" ht="25.15" customHeight="1">
      <c r="A25" s="174" t="s">
        <v>805</v>
      </c>
      <c r="B25" s="180">
        <v>0</v>
      </c>
      <c r="C25" s="181">
        <v>0</v>
      </c>
      <c r="D25" s="97" t="e">
        <f t="shared" si="0"/>
        <v>#DIV/0!</v>
      </c>
      <c r="E25" s="181"/>
    </row>
    <row r="26" spans="1:5" ht="25.15" customHeight="1">
      <c r="A26" s="174" t="s">
        <v>806</v>
      </c>
      <c r="B26" s="180">
        <v>0</v>
      </c>
      <c r="C26" s="181">
        <v>0</v>
      </c>
      <c r="D26" s="97" t="e">
        <f t="shared" si="0"/>
        <v>#DIV/0!</v>
      </c>
      <c r="E26" s="181"/>
    </row>
    <row r="27" spans="1:5" ht="25.15" customHeight="1">
      <c r="A27" s="174" t="s">
        <v>807</v>
      </c>
      <c r="B27" s="180">
        <v>0</v>
      </c>
      <c r="C27" s="181">
        <v>0</v>
      </c>
      <c r="D27" s="97" t="e">
        <f t="shared" si="0"/>
        <v>#DIV/0!</v>
      </c>
      <c r="E27" s="181"/>
    </row>
    <row r="28" spans="1:5" ht="25.15" customHeight="1">
      <c r="A28" s="174" t="s">
        <v>808</v>
      </c>
      <c r="B28" s="180">
        <v>0</v>
      </c>
      <c r="C28" s="181">
        <v>0</v>
      </c>
      <c r="D28" s="97" t="e">
        <f t="shared" si="0"/>
        <v>#DIV/0!</v>
      </c>
      <c r="E28" s="181"/>
    </row>
    <row r="29" spans="1:5" ht="25.15" customHeight="1">
      <c r="A29" s="174" t="s">
        <v>809</v>
      </c>
      <c r="B29" s="180">
        <v>0</v>
      </c>
      <c r="C29" s="181">
        <v>0</v>
      </c>
      <c r="D29" s="97" t="e">
        <f t="shared" si="0"/>
        <v>#DIV/0!</v>
      </c>
      <c r="E29" s="181"/>
    </row>
    <row r="30" spans="1:5" ht="25.15" customHeight="1">
      <c r="A30" s="174" t="s">
        <v>810</v>
      </c>
      <c r="B30" s="180">
        <v>0</v>
      </c>
      <c r="C30" s="181">
        <v>0</v>
      </c>
      <c r="D30" s="97" t="e">
        <f t="shared" si="0"/>
        <v>#DIV/0!</v>
      </c>
      <c r="E30" s="181"/>
    </row>
    <row r="31" spans="1:5" ht="25.15" customHeight="1">
      <c r="A31" s="174" t="s">
        <v>811</v>
      </c>
      <c r="B31" s="180">
        <v>0</v>
      </c>
      <c r="C31" s="181">
        <v>0</v>
      </c>
      <c r="D31" s="97" t="e">
        <f t="shared" si="0"/>
        <v>#DIV/0!</v>
      </c>
      <c r="E31" s="181"/>
    </row>
    <row r="32" spans="1:5" ht="25.15" customHeight="1">
      <c r="A32" s="174" t="s">
        <v>812</v>
      </c>
      <c r="B32" s="180">
        <v>0</v>
      </c>
      <c r="C32" s="181">
        <v>0</v>
      </c>
      <c r="D32" s="97" t="e">
        <f t="shared" si="0"/>
        <v>#DIV/0!</v>
      </c>
      <c r="E32" s="181"/>
    </row>
    <row r="33" spans="1:5" ht="25.15" customHeight="1">
      <c r="A33" s="174" t="s">
        <v>813</v>
      </c>
      <c r="B33" s="180">
        <v>0</v>
      </c>
      <c r="C33" s="181">
        <v>0</v>
      </c>
      <c r="D33" s="97" t="e">
        <f t="shared" si="0"/>
        <v>#DIV/0!</v>
      </c>
      <c r="E33" s="181"/>
    </row>
    <row r="34" spans="1:5" ht="25.15" customHeight="1">
      <c r="A34" s="174" t="s">
        <v>814</v>
      </c>
      <c r="B34" s="180">
        <v>0</v>
      </c>
      <c r="C34" s="181">
        <v>0</v>
      </c>
      <c r="D34" s="97" t="e">
        <f t="shared" si="0"/>
        <v>#DIV/0!</v>
      </c>
      <c r="E34" s="181"/>
    </row>
    <row r="35" spans="1:5" ht="25.15" customHeight="1">
      <c r="A35" s="174" t="s">
        <v>815</v>
      </c>
      <c r="B35" s="180">
        <v>0</v>
      </c>
      <c r="C35" s="181">
        <v>0</v>
      </c>
      <c r="D35" s="97" t="e">
        <f t="shared" si="0"/>
        <v>#DIV/0!</v>
      </c>
      <c r="E35" s="181"/>
    </row>
    <row r="36" spans="1:5" ht="25.15" customHeight="1">
      <c r="A36" s="174" t="s">
        <v>816</v>
      </c>
      <c r="B36" s="180">
        <v>0</v>
      </c>
      <c r="C36" s="181">
        <v>0</v>
      </c>
      <c r="D36" s="97" t="e">
        <f t="shared" si="0"/>
        <v>#DIV/0!</v>
      </c>
      <c r="E36" s="181"/>
    </row>
    <row r="37" spans="1:5" ht="25.15" customHeight="1">
      <c r="A37" s="173" t="s">
        <v>817</v>
      </c>
      <c r="B37" s="180">
        <v>0</v>
      </c>
      <c r="C37" s="181">
        <v>0</v>
      </c>
      <c r="D37" s="97" t="e">
        <f t="shared" si="0"/>
        <v>#DIV/0!</v>
      </c>
      <c r="E37" s="181"/>
    </row>
    <row r="38" spans="1:5" ht="25.15" customHeight="1">
      <c r="A38" s="174" t="s">
        <v>818</v>
      </c>
      <c r="B38" s="180">
        <v>0</v>
      </c>
      <c r="C38" s="181">
        <v>0</v>
      </c>
      <c r="D38" s="97" t="e">
        <f t="shared" si="0"/>
        <v>#DIV/0!</v>
      </c>
      <c r="E38" s="181"/>
    </row>
    <row r="39" spans="1:5" ht="25.15" customHeight="1">
      <c r="A39" s="174" t="s">
        <v>819</v>
      </c>
      <c r="B39" s="180">
        <v>0</v>
      </c>
      <c r="C39" s="181">
        <v>0</v>
      </c>
      <c r="D39" s="97" t="e">
        <f t="shared" si="0"/>
        <v>#DIV/0!</v>
      </c>
      <c r="E39" s="181"/>
    </row>
    <row r="40" spans="1:5" ht="25.15" customHeight="1">
      <c r="A40" s="174" t="s">
        <v>820</v>
      </c>
      <c r="B40" s="180">
        <v>0</v>
      </c>
      <c r="C40" s="181">
        <v>0</v>
      </c>
      <c r="D40" s="97" t="e">
        <f t="shared" si="0"/>
        <v>#DIV/0!</v>
      </c>
      <c r="E40" s="181"/>
    </row>
    <row r="41" spans="1:5" ht="25.15" customHeight="1">
      <c r="A41" s="174" t="s">
        <v>821</v>
      </c>
      <c r="B41" s="180">
        <v>0</v>
      </c>
      <c r="C41" s="181">
        <v>0</v>
      </c>
      <c r="D41" s="97" t="e">
        <f t="shared" si="0"/>
        <v>#DIV/0!</v>
      </c>
      <c r="E41" s="181"/>
    </row>
    <row r="42" spans="1:5" ht="25.15" customHeight="1">
      <c r="A42" s="173" t="s">
        <v>822</v>
      </c>
      <c r="B42" s="180">
        <v>0</v>
      </c>
      <c r="C42" s="181">
        <v>0</v>
      </c>
      <c r="D42" s="97" t="e">
        <f t="shared" si="0"/>
        <v>#DIV/0!</v>
      </c>
      <c r="E42" s="181"/>
    </row>
    <row r="43" spans="1:5" ht="25.15" customHeight="1">
      <c r="A43" s="174" t="s">
        <v>823</v>
      </c>
      <c r="B43" s="180">
        <v>0</v>
      </c>
      <c r="C43" s="181">
        <v>0</v>
      </c>
      <c r="D43" s="97" t="e">
        <f t="shared" si="0"/>
        <v>#DIV/0!</v>
      </c>
      <c r="E43" s="181"/>
    </row>
    <row r="44" spans="1:5" ht="25.15" customHeight="1">
      <c r="A44" s="174" t="s">
        <v>824</v>
      </c>
      <c r="B44" s="180">
        <v>0</v>
      </c>
      <c r="C44" s="181">
        <v>0</v>
      </c>
      <c r="D44" s="97" t="e">
        <f t="shared" si="0"/>
        <v>#DIV/0!</v>
      </c>
      <c r="E44" s="181"/>
    </row>
    <row r="45" spans="1:5" ht="25.15" customHeight="1">
      <c r="A45" s="174" t="s">
        <v>825</v>
      </c>
      <c r="B45" s="180">
        <v>0</v>
      </c>
      <c r="C45" s="181">
        <v>0</v>
      </c>
      <c r="D45" s="97" t="e">
        <f t="shared" si="0"/>
        <v>#DIV/0!</v>
      </c>
      <c r="E45" s="181"/>
    </row>
    <row r="46" spans="1:5" ht="25.15" customHeight="1">
      <c r="A46" s="174" t="s">
        <v>826</v>
      </c>
      <c r="B46" s="180">
        <v>0</v>
      </c>
      <c r="C46" s="181">
        <v>0</v>
      </c>
      <c r="D46" s="97" t="e">
        <f t="shared" si="0"/>
        <v>#DIV/0!</v>
      </c>
      <c r="E46" s="181"/>
    </row>
    <row r="47" spans="1:5" ht="25.15" customHeight="1">
      <c r="A47" s="174" t="s">
        <v>827</v>
      </c>
      <c r="B47" s="180">
        <v>0</v>
      </c>
      <c r="C47" s="181">
        <v>0</v>
      </c>
      <c r="D47" s="97" t="e">
        <f t="shared" si="0"/>
        <v>#DIV/0!</v>
      </c>
      <c r="E47" s="181"/>
    </row>
    <row r="48" spans="1:5" ht="25.15" customHeight="1">
      <c r="A48" s="173" t="s">
        <v>828</v>
      </c>
      <c r="B48" s="180">
        <v>0</v>
      </c>
      <c r="C48" s="181">
        <v>0</v>
      </c>
      <c r="D48" s="97" t="e">
        <f t="shared" si="0"/>
        <v>#DIV/0!</v>
      </c>
      <c r="E48" s="181"/>
    </row>
    <row r="49" spans="1:5" ht="25.15" customHeight="1">
      <c r="A49" s="174" t="s">
        <v>829</v>
      </c>
      <c r="B49" s="180">
        <v>0</v>
      </c>
      <c r="C49" s="181">
        <v>0</v>
      </c>
      <c r="D49" s="97" t="e">
        <f t="shared" si="0"/>
        <v>#DIV/0!</v>
      </c>
      <c r="E49" s="181"/>
    </row>
    <row r="50" spans="1:5" ht="25.15" customHeight="1">
      <c r="A50" s="174" t="s">
        <v>830</v>
      </c>
      <c r="B50" s="180">
        <v>0</v>
      </c>
      <c r="C50" s="181">
        <v>0</v>
      </c>
      <c r="D50" s="97" t="e">
        <f t="shared" si="0"/>
        <v>#DIV/0!</v>
      </c>
      <c r="E50" s="181"/>
    </row>
    <row r="51" spans="1:5" ht="25.15" customHeight="1">
      <c r="A51" s="174" t="s">
        <v>831</v>
      </c>
      <c r="B51" s="180">
        <v>0</v>
      </c>
      <c r="C51" s="181">
        <v>0</v>
      </c>
      <c r="D51" s="97" t="e">
        <f t="shared" si="0"/>
        <v>#DIV/0!</v>
      </c>
      <c r="E51" s="181"/>
    </row>
    <row r="52" spans="1:5" ht="25.15" customHeight="1">
      <c r="A52" s="173" t="s">
        <v>832</v>
      </c>
      <c r="B52" s="180">
        <v>0</v>
      </c>
      <c r="C52" s="181">
        <v>0</v>
      </c>
      <c r="D52" s="97" t="e">
        <f t="shared" si="0"/>
        <v>#DIV/0!</v>
      </c>
      <c r="E52" s="181"/>
    </row>
    <row r="53" spans="1:5" ht="25.15" customHeight="1">
      <c r="A53" s="182"/>
      <c r="B53" s="180"/>
      <c r="C53" s="181"/>
      <c r="D53" s="97" t="e">
        <f t="shared" si="0"/>
        <v>#DIV/0!</v>
      </c>
      <c r="E53" s="181"/>
    </row>
    <row r="54" spans="1:5" ht="25.15" customHeight="1">
      <c r="A54" s="182" t="s">
        <v>833</v>
      </c>
      <c r="B54" s="180">
        <v>0</v>
      </c>
      <c r="C54" s="181">
        <v>0</v>
      </c>
      <c r="D54" s="97" t="e">
        <f t="shared" si="0"/>
        <v>#DIV/0!</v>
      </c>
      <c r="E54" s="181"/>
    </row>
  </sheetData>
  <mergeCells count="1">
    <mergeCell ref="A1:E1"/>
  </mergeCells>
  <phoneticPr fontId="35" type="noConversion"/>
  <printOptions horizontalCentered="1"/>
  <pageMargins left="0.82677165354330717" right="0.70866141732283472" top="0.75" bottom="0.54" header="0.31496062992125984" footer="0.31496062992125984"/>
  <pageSetup paperSize="9" orientation="portrait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F31"/>
  <sheetViews>
    <sheetView view="pageBreakPreview" workbookViewId="0">
      <selection activeCell="J23" sqref="J23"/>
    </sheetView>
  </sheetViews>
  <sheetFormatPr defaultColWidth="8" defaultRowHeight="14.25"/>
  <cols>
    <col min="1" max="1" width="37.375" style="1" bestFit="1" customWidth="1"/>
    <col min="2" max="4" width="8" style="208" customWidth="1"/>
    <col min="5" max="5" width="10.5" style="1" customWidth="1"/>
    <col min="6" max="6" width="8.625" style="1" customWidth="1"/>
    <col min="7" max="16384" width="8" style="1"/>
  </cols>
  <sheetData>
    <row r="1" spans="1:6" ht="30" customHeight="1">
      <c r="A1" s="306" t="s">
        <v>982</v>
      </c>
      <c r="B1" s="306"/>
      <c r="C1" s="306"/>
      <c r="D1" s="306"/>
      <c r="E1" s="306"/>
      <c r="F1" s="306"/>
    </row>
    <row r="2" spans="1:6" s="2" customFormat="1" ht="19.899999999999999" customHeight="1">
      <c r="A2" s="2" t="s">
        <v>991</v>
      </c>
      <c r="B2" s="234"/>
      <c r="C2" s="234"/>
      <c r="D2" s="234"/>
      <c r="F2" s="91" t="s">
        <v>30</v>
      </c>
    </row>
    <row r="3" spans="1:6" s="3" customFormat="1" ht="31.9" customHeight="1">
      <c r="A3" s="92" t="s">
        <v>56</v>
      </c>
      <c r="B3" s="274" t="s">
        <v>23</v>
      </c>
      <c r="C3" s="275" t="s">
        <v>24</v>
      </c>
      <c r="D3" s="274" t="s">
        <v>25</v>
      </c>
      <c r="E3" s="298" t="s">
        <v>65</v>
      </c>
      <c r="F3" s="93" t="s">
        <v>6</v>
      </c>
    </row>
    <row r="4" spans="1:6" ht="21" customHeight="1">
      <c r="A4" s="173" t="s">
        <v>834</v>
      </c>
      <c r="B4" s="276">
        <f>B5+B16+B26+B28</f>
        <v>0</v>
      </c>
      <c r="C4" s="276">
        <f>C5+C16+C26+C28</f>
        <v>8</v>
      </c>
      <c r="D4" s="276">
        <f>D5+D16+D26+D28</f>
        <v>8</v>
      </c>
      <c r="E4" s="71">
        <f t="shared" ref="E4:E31" si="0">D4/C4*100</f>
        <v>100</v>
      </c>
      <c r="F4" s="94"/>
    </row>
    <row r="5" spans="1:6" ht="21" customHeight="1">
      <c r="A5" s="173" t="s">
        <v>835</v>
      </c>
      <c r="B5" s="276">
        <f>SUM(B6:B15)</f>
        <v>0</v>
      </c>
      <c r="C5" s="276">
        <f>SUM(C6:C15)</f>
        <v>8</v>
      </c>
      <c r="D5" s="276">
        <f>SUM(D6:D15)</f>
        <v>8</v>
      </c>
      <c r="E5" s="71">
        <f t="shared" si="0"/>
        <v>100</v>
      </c>
      <c r="F5" s="94"/>
    </row>
    <row r="6" spans="1:6" ht="21" customHeight="1">
      <c r="A6" s="174" t="s">
        <v>836</v>
      </c>
      <c r="B6" s="277">
        <v>0</v>
      </c>
      <c r="C6" s="277">
        <v>0</v>
      </c>
      <c r="D6" s="278">
        <v>0</v>
      </c>
      <c r="E6" s="65" t="e">
        <f t="shared" si="0"/>
        <v>#DIV/0!</v>
      </c>
      <c r="F6" s="95"/>
    </row>
    <row r="7" spans="1:6" ht="21" customHeight="1">
      <c r="A7" s="174" t="s">
        <v>837</v>
      </c>
      <c r="B7" s="277">
        <v>0</v>
      </c>
      <c r="C7" s="277">
        <v>0</v>
      </c>
      <c r="D7" s="278">
        <v>0</v>
      </c>
      <c r="E7" s="65" t="e">
        <f t="shared" si="0"/>
        <v>#DIV/0!</v>
      </c>
      <c r="F7" s="95"/>
    </row>
    <row r="8" spans="1:6" ht="21" customHeight="1">
      <c r="A8" s="174" t="s">
        <v>838</v>
      </c>
      <c r="B8" s="277">
        <v>0</v>
      </c>
      <c r="C8" s="277">
        <v>0</v>
      </c>
      <c r="D8" s="278">
        <v>0</v>
      </c>
      <c r="E8" s="65" t="e">
        <f t="shared" si="0"/>
        <v>#DIV/0!</v>
      </c>
      <c r="F8" s="94"/>
    </row>
    <row r="9" spans="1:6" ht="21" customHeight="1">
      <c r="A9" s="174" t="s">
        <v>839</v>
      </c>
      <c r="B9" s="277">
        <v>0</v>
      </c>
      <c r="C9" s="277">
        <v>0</v>
      </c>
      <c r="D9" s="278">
        <v>0</v>
      </c>
      <c r="E9" s="65" t="e">
        <f t="shared" si="0"/>
        <v>#DIV/0!</v>
      </c>
      <c r="F9" s="94"/>
    </row>
    <row r="10" spans="1:6" ht="21" customHeight="1">
      <c r="A10" s="174" t="s">
        <v>840</v>
      </c>
      <c r="B10" s="277">
        <v>0</v>
      </c>
      <c r="C10" s="277">
        <v>6</v>
      </c>
      <c r="D10" s="278">
        <v>6</v>
      </c>
      <c r="E10" s="65">
        <f t="shared" si="0"/>
        <v>100</v>
      </c>
      <c r="F10" s="94"/>
    </row>
    <row r="11" spans="1:6" ht="21" customHeight="1">
      <c r="A11" s="174" t="s">
        <v>841</v>
      </c>
      <c r="B11" s="277">
        <v>0</v>
      </c>
      <c r="C11" s="277">
        <v>0</v>
      </c>
      <c r="D11" s="278">
        <v>0</v>
      </c>
      <c r="E11" s="65" t="e">
        <f t="shared" si="0"/>
        <v>#DIV/0!</v>
      </c>
      <c r="F11" s="94"/>
    </row>
    <row r="12" spans="1:6" ht="21" customHeight="1">
      <c r="A12" s="174" t="s">
        <v>842</v>
      </c>
      <c r="B12" s="277">
        <v>0</v>
      </c>
      <c r="C12" s="277">
        <v>0</v>
      </c>
      <c r="D12" s="278">
        <v>0</v>
      </c>
      <c r="E12" s="65" t="e">
        <f t="shared" si="0"/>
        <v>#DIV/0!</v>
      </c>
      <c r="F12" s="94"/>
    </row>
    <row r="13" spans="1:6" ht="21" customHeight="1">
      <c r="A13" s="174" t="s">
        <v>843</v>
      </c>
      <c r="B13" s="277">
        <v>0</v>
      </c>
      <c r="C13" s="277">
        <v>0</v>
      </c>
      <c r="D13" s="278">
        <v>0</v>
      </c>
      <c r="E13" s="65" t="e">
        <f t="shared" si="0"/>
        <v>#DIV/0!</v>
      </c>
      <c r="F13" s="94"/>
    </row>
    <row r="14" spans="1:6" ht="21" customHeight="1">
      <c r="A14" s="174" t="s">
        <v>844</v>
      </c>
      <c r="B14" s="277">
        <v>0</v>
      </c>
      <c r="C14" s="277">
        <v>0</v>
      </c>
      <c r="D14" s="278">
        <v>0</v>
      </c>
      <c r="E14" s="65" t="e">
        <f t="shared" si="0"/>
        <v>#DIV/0!</v>
      </c>
      <c r="F14" s="94"/>
    </row>
    <row r="15" spans="1:6" ht="21" customHeight="1">
      <c r="A15" s="174" t="s">
        <v>845</v>
      </c>
      <c r="B15" s="277">
        <v>0</v>
      </c>
      <c r="C15" s="277">
        <v>2</v>
      </c>
      <c r="D15" s="278">
        <v>2</v>
      </c>
      <c r="E15" s="65">
        <f t="shared" si="0"/>
        <v>100</v>
      </c>
      <c r="F15" s="94"/>
    </row>
    <row r="16" spans="1:6" ht="21" customHeight="1">
      <c r="A16" s="173" t="s">
        <v>846</v>
      </c>
      <c r="B16" s="276">
        <f>SUM(B17:B25)</f>
        <v>0</v>
      </c>
      <c r="C16" s="276">
        <f>SUM(C17:C25)</f>
        <v>0</v>
      </c>
      <c r="D16" s="276">
        <f>SUM(D17:D25)</f>
        <v>0</v>
      </c>
      <c r="E16" s="71" t="e">
        <f t="shared" si="0"/>
        <v>#DIV/0!</v>
      </c>
      <c r="F16" s="94"/>
    </row>
    <row r="17" spans="1:6" ht="21" customHeight="1">
      <c r="A17" s="174" t="s">
        <v>847</v>
      </c>
      <c r="B17" s="277">
        <v>0</v>
      </c>
      <c r="C17" s="277">
        <v>0</v>
      </c>
      <c r="D17" s="278">
        <v>0</v>
      </c>
      <c r="E17" s="65" t="e">
        <f t="shared" si="0"/>
        <v>#DIV/0!</v>
      </c>
      <c r="F17" s="94"/>
    </row>
    <row r="18" spans="1:6" ht="21" customHeight="1">
      <c r="A18" s="174" t="s">
        <v>848</v>
      </c>
      <c r="B18" s="277">
        <v>0</v>
      </c>
      <c r="C18" s="277">
        <v>0</v>
      </c>
      <c r="D18" s="278">
        <v>0</v>
      </c>
      <c r="E18" s="65" t="e">
        <f t="shared" si="0"/>
        <v>#DIV/0!</v>
      </c>
      <c r="F18" s="94"/>
    </row>
    <row r="19" spans="1:6" ht="21" customHeight="1">
      <c r="A19" s="174" t="s">
        <v>849</v>
      </c>
      <c r="B19" s="277">
        <v>0</v>
      </c>
      <c r="C19" s="277">
        <v>0</v>
      </c>
      <c r="D19" s="278">
        <v>0</v>
      </c>
      <c r="E19" s="65" t="e">
        <f t="shared" si="0"/>
        <v>#DIV/0!</v>
      </c>
      <c r="F19" s="94"/>
    </row>
    <row r="20" spans="1:6" ht="21" customHeight="1">
      <c r="A20" s="174" t="s">
        <v>850</v>
      </c>
      <c r="B20" s="277">
        <v>0</v>
      </c>
      <c r="C20" s="277">
        <v>0</v>
      </c>
      <c r="D20" s="278">
        <v>0</v>
      </c>
      <c r="E20" s="65" t="e">
        <f t="shared" si="0"/>
        <v>#DIV/0!</v>
      </c>
      <c r="F20" s="94"/>
    </row>
    <row r="21" spans="1:6" ht="21" customHeight="1">
      <c r="A21" s="174" t="s">
        <v>851</v>
      </c>
      <c r="B21" s="277">
        <v>0</v>
      </c>
      <c r="C21" s="277">
        <v>0</v>
      </c>
      <c r="D21" s="278">
        <v>0</v>
      </c>
      <c r="E21" s="65" t="e">
        <f t="shared" si="0"/>
        <v>#DIV/0!</v>
      </c>
      <c r="F21" s="94"/>
    </row>
    <row r="22" spans="1:6" ht="21" customHeight="1">
      <c r="A22" s="174" t="s">
        <v>852</v>
      </c>
      <c r="B22" s="277">
        <v>0</v>
      </c>
      <c r="C22" s="277">
        <v>0</v>
      </c>
      <c r="D22" s="278">
        <v>0</v>
      </c>
      <c r="E22" s="65" t="e">
        <f t="shared" si="0"/>
        <v>#DIV/0!</v>
      </c>
      <c r="F22" s="94"/>
    </row>
    <row r="23" spans="1:6" ht="21" customHeight="1">
      <c r="A23" s="174" t="s">
        <v>853</v>
      </c>
      <c r="B23" s="277">
        <v>0</v>
      </c>
      <c r="C23" s="277">
        <v>0</v>
      </c>
      <c r="D23" s="278">
        <v>0</v>
      </c>
      <c r="E23" s="65" t="e">
        <f t="shared" si="0"/>
        <v>#DIV/0!</v>
      </c>
      <c r="F23" s="94"/>
    </row>
    <row r="24" spans="1:6" ht="21" customHeight="1">
      <c r="A24" s="174" t="s">
        <v>854</v>
      </c>
      <c r="B24" s="277">
        <v>0</v>
      </c>
      <c r="C24" s="277">
        <v>0</v>
      </c>
      <c r="D24" s="278">
        <v>0</v>
      </c>
      <c r="E24" s="65" t="e">
        <f t="shared" si="0"/>
        <v>#DIV/0!</v>
      </c>
      <c r="F24" s="94"/>
    </row>
    <row r="25" spans="1:6" ht="21" customHeight="1">
      <c r="A25" s="174" t="s">
        <v>855</v>
      </c>
      <c r="B25" s="277">
        <v>0</v>
      </c>
      <c r="C25" s="277">
        <v>0</v>
      </c>
      <c r="D25" s="278">
        <v>0</v>
      </c>
      <c r="E25" s="65" t="e">
        <f t="shared" si="0"/>
        <v>#DIV/0!</v>
      </c>
      <c r="F25" s="94"/>
    </row>
    <row r="26" spans="1:6" ht="21" customHeight="1">
      <c r="A26" s="173" t="s">
        <v>856</v>
      </c>
      <c r="B26" s="276">
        <f>B27</f>
        <v>0</v>
      </c>
      <c r="C26" s="276">
        <f>C27</f>
        <v>0</v>
      </c>
      <c r="D26" s="276">
        <f>D27</f>
        <v>0</v>
      </c>
      <c r="E26" s="71" t="e">
        <f t="shared" si="0"/>
        <v>#DIV/0!</v>
      </c>
      <c r="F26" s="94"/>
    </row>
    <row r="27" spans="1:6" ht="21" customHeight="1">
      <c r="A27" s="174" t="s">
        <v>857</v>
      </c>
      <c r="B27" s="277">
        <v>0</v>
      </c>
      <c r="C27" s="277">
        <v>0</v>
      </c>
      <c r="D27" s="278">
        <v>0</v>
      </c>
      <c r="E27" s="65" t="e">
        <f t="shared" si="0"/>
        <v>#DIV/0!</v>
      </c>
      <c r="F27" s="94"/>
    </row>
    <row r="28" spans="1:6" ht="21" customHeight="1">
      <c r="A28" s="173" t="s">
        <v>858</v>
      </c>
      <c r="B28" s="276">
        <f>B29</f>
        <v>0</v>
      </c>
      <c r="C28" s="276">
        <f>C29</f>
        <v>0</v>
      </c>
      <c r="D28" s="276">
        <f>D29</f>
        <v>0</v>
      </c>
      <c r="E28" s="71" t="e">
        <f t="shared" si="0"/>
        <v>#DIV/0!</v>
      </c>
      <c r="F28" s="94"/>
    </row>
    <row r="29" spans="1:6" ht="21" customHeight="1">
      <c r="A29" s="174" t="s">
        <v>859</v>
      </c>
      <c r="B29" s="277">
        <v>0</v>
      </c>
      <c r="C29" s="277">
        <v>0</v>
      </c>
      <c r="D29" s="278">
        <v>0</v>
      </c>
      <c r="E29" s="65" t="e">
        <f t="shared" si="0"/>
        <v>#DIV/0!</v>
      </c>
      <c r="F29" s="94"/>
    </row>
    <row r="30" spans="1:6" ht="21" customHeight="1">
      <c r="A30" s="182"/>
      <c r="B30" s="207"/>
      <c r="C30" s="207"/>
      <c r="D30" s="207"/>
      <c r="E30" s="65" t="e">
        <f t="shared" si="0"/>
        <v>#DIV/0!</v>
      </c>
      <c r="F30" s="94"/>
    </row>
    <row r="31" spans="1:6" ht="21" customHeight="1">
      <c r="A31" s="173" t="s">
        <v>860</v>
      </c>
      <c r="B31" s="279">
        <v>0</v>
      </c>
      <c r="C31" s="279">
        <v>8</v>
      </c>
      <c r="D31" s="279">
        <v>8</v>
      </c>
      <c r="E31" s="71">
        <f t="shared" si="0"/>
        <v>100</v>
      </c>
      <c r="F31" s="94"/>
    </row>
  </sheetData>
  <mergeCells count="1">
    <mergeCell ref="A1:F1"/>
  </mergeCells>
  <phoneticPr fontId="35" type="noConversion"/>
  <printOptions horizontalCentered="1"/>
  <pageMargins left="0.6692913385826772" right="0.70866141732283472" top="0.52" bottom="0.4" header="0.31496062992125984" footer="0.31496062992125984"/>
  <pageSetup paperSize="9" orientation="portrait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IM16"/>
  <sheetViews>
    <sheetView showZeros="0" view="pageBreakPreview" workbookViewId="0">
      <pane xSplit="1" ySplit="3" topLeftCell="B4" activePane="bottomRight" state="frozen"/>
      <selection pane="topRight"/>
      <selection pane="bottomLeft"/>
      <selection pane="bottomRight" activeCell="B9" sqref="B9"/>
    </sheetView>
  </sheetViews>
  <sheetFormatPr defaultColWidth="8.875" defaultRowHeight="14.25"/>
  <cols>
    <col min="1" max="1" width="36.375" style="54" customWidth="1"/>
    <col min="2" max="2" width="27.25" style="54" customWidth="1"/>
    <col min="3" max="3" width="26.25" style="54" customWidth="1"/>
    <col min="4" max="4" width="19.25" style="54" customWidth="1"/>
    <col min="5" max="23" width="9" style="54" customWidth="1"/>
    <col min="24" max="215" width="8.875" style="54" customWidth="1"/>
    <col min="216" max="240" width="9" style="54" customWidth="1"/>
  </cols>
  <sheetData>
    <row r="1" spans="1:247" s="54" customFormat="1" ht="30" customHeight="1">
      <c r="A1" s="322" t="s">
        <v>897</v>
      </c>
      <c r="B1" s="322"/>
      <c r="C1" s="322"/>
      <c r="D1" s="322"/>
      <c r="IG1"/>
      <c r="IH1"/>
    </row>
    <row r="2" spans="1:247" s="55" customFormat="1" ht="19.899999999999999" customHeight="1">
      <c r="A2" s="57" t="s">
        <v>78</v>
      </c>
      <c r="D2" s="96" t="s">
        <v>30</v>
      </c>
      <c r="IG2" s="59"/>
      <c r="IH2" s="59"/>
      <c r="II2" s="59"/>
      <c r="IJ2" s="59"/>
      <c r="IK2" s="59"/>
      <c r="IL2" s="59"/>
      <c r="IM2" s="59"/>
    </row>
    <row r="3" spans="1:247" s="56" customFormat="1" ht="25.15" customHeight="1">
      <c r="A3" s="211" t="s">
        <v>433</v>
      </c>
      <c r="B3" s="211" t="s">
        <v>25</v>
      </c>
      <c r="C3" s="211" t="s">
        <v>433</v>
      </c>
      <c r="D3" s="211" t="s">
        <v>25</v>
      </c>
      <c r="IG3" s="60"/>
      <c r="IH3" s="60"/>
      <c r="II3" s="60"/>
      <c r="IJ3" s="60"/>
      <c r="IK3" s="60"/>
      <c r="IL3" s="60"/>
      <c r="IM3" s="60"/>
    </row>
    <row r="4" spans="1:247" s="54" customFormat="1" ht="25.15" customHeight="1">
      <c r="A4" s="214" t="s">
        <v>861</v>
      </c>
      <c r="B4" s="278"/>
      <c r="C4" s="214" t="s">
        <v>834</v>
      </c>
      <c r="D4" s="278">
        <v>8</v>
      </c>
      <c r="IG4"/>
      <c r="IH4"/>
    </row>
    <row r="5" spans="1:247" s="54" customFormat="1" ht="25.15" customHeight="1">
      <c r="A5" s="214" t="s">
        <v>869</v>
      </c>
      <c r="B5" s="277">
        <v>42</v>
      </c>
      <c r="C5" s="214" t="s">
        <v>870</v>
      </c>
      <c r="D5" s="277">
        <v>0</v>
      </c>
      <c r="IG5"/>
      <c r="IH5"/>
      <c r="II5"/>
      <c r="IJ5"/>
      <c r="IK5"/>
      <c r="IL5"/>
      <c r="IM5"/>
    </row>
    <row r="6" spans="1:247" s="54" customFormat="1" ht="25.15" customHeight="1">
      <c r="A6" s="214" t="s">
        <v>871</v>
      </c>
      <c r="B6" s="277">
        <v>0</v>
      </c>
      <c r="C6" s="214" t="s">
        <v>872</v>
      </c>
      <c r="D6" s="277">
        <v>0</v>
      </c>
      <c r="IG6"/>
      <c r="IH6"/>
      <c r="II6"/>
      <c r="IJ6"/>
      <c r="IK6"/>
      <c r="IL6"/>
      <c r="IM6"/>
    </row>
    <row r="7" spans="1:247" s="54" customFormat="1" ht="25.15" customHeight="1">
      <c r="A7" s="214" t="s">
        <v>873</v>
      </c>
      <c r="B7" s="278">
        <v>0</v>
      </c>
      <c r="C7" s="214" t="s">
        <v>874</v>
      </c>
      <c r="D7" s="278">
        <v>0</v>
      </c>
      <c r="IG7"/>
      <c r="IH7"/>
      <c r="II7"/>
      <c r="IJ7"/>
      <c r="IK7"/>
      <c r="IL7"/>
      <c r="IM7"/>
    </row>
    <row r="8" spans="1:247" s="54" customFormat="1" ht="25.15" customHeight="1">
      <c r="A8" s="214" t="s">
        <v>875</v>
      </c>
      <c r="B8" s="277">
        <v>0</v>
      </c>
      <c r="C8" s="214" t="s">
        <v>876</v>
      </c>
      <c r="D8" s="277">
        <v>0</v>
      </c>
      <c r="IG8"/>
      <c r="IH8"/>
      <c r="II8"/>
      <c r="IJ8"/>
      <c r="IK8"/>
      <c r="IL8"/>
      <c r="IM8"/>
    </row>
    <row r="9" spans="1:247" s="54" customFormat="1" ht="27" customHeight="1">
      <c r="A9" s="214" t="s">
        <v>877</v>
      </c>
      <c r="B9" s="277">
        <v>0</v>
      </c>
      <c r="C9" s="214" t="s">
        <v>878</v>
      </c>
      <c r="D9" s="277">
        <v>0</v>
      </c>
      <c r="IG9"/>
      <c r="IH9"/>
      <c r="II9"/>
      <c r="IJ9"/>
      <c r="IK9"/>
      <c r="IL9"/>
      <c r="IM9"/>
    </row>
    <row r="10" spans="1:247" s="54" customFormat="1" ht="25.15" customHeight="1">
      <c r="A10" s="214"/>
      <c r="B10" s="282"/>
      <c r="C10" s="214" t="s">
        <v>879</v>
      </c>
      <c r="D10" s="278">
        <f>B11-SUM(D4:D9)</f>
        <v>34</v>
      </c>
      <c r="IG10"/>
      <c r="IH10"/>
      <c r="II10"/>
      <c r="IJ10"/>
      <c r="IK10"/>
      <c r="IL10"/>
      <c r="IM10"/>
    </row>
    <row r="11" spans="1:247" s="54" customFormat="1" ht="25.15" customHeight="1">
      <c r="A11" s="211" t="s">
        <v>564</v>
      </c>
      <c r="B11" s="278">
        <f>SUM(B4:B9)</f>
        <v>42</v>
      </c>
      <c r="C11" s="211" t="s">
        <v>565</v>
      </c>
      <c r="D11" s="278">
        <f>SUM(D4:D10)</f>
        <v>42</v>
      </c>
      <c r="IG11"/>
      <c r="IH11"/>
      <c r="II11"/>
      <c r="IJ11"/>
      <c r="IK11"/>
      <c r="IL11"/>
      <c r="IM11"/>
    </row>
    <row r="12" spans="1:247" s="54" customFormat="1">
      <c r="IG12"/>
      <c r="IH12"/>
      <c r="II12"/>
      <c r="IJ12"/>
      <c r="IK12"/>
      <c r="IL12"/>
      <c r="IM12"/>
    </row>
    <row r="13" spans="1:247" s="54" customFormat="1">
      <c r="IG13"/>
      <c r="IH13"/>
      <c r="II13"/>
      <c r="IJ13"/>
      <c r="IK13"/>
      <c r="IL13"/>
      <c r="IM13"/>
    </row>
    <row r="14" spans="1:247" s="54" customFormat="1">
      <c r="IG14"/>
      <c r="IH14"/>
      <c r="II14"/>
      <c r="IJ14"/>
      <c r="IK14"/>
      <c r="IL14"/>
      <c r="IM14"/>
    </row>
    <row r="15" spans="1:247" s="54" customFormat="1">
      <c r="IG15"/>
      <c r="IH15"/>
      <c r="II15"/>
      <c r="IJ15"/>
      <c r="IK15"/>
      <c r="IL15"/>
      <c r="IM15"/>
    </row>
    <row r="16" spans="1:247" s="54" customFormat="1">
      <c r="IG16"/>
      <c r="IH16"/>
      <c r="II16"/>
      <c r="IJ16"/>
      <c r="IK16"/>
      <c r="IL16"/>
      <c r="IM16"/>
    </row>
  </sheetData>
  <mergeCells count="1">
    <mergeCell ref="A1:D1"/>
  </mergeCells>
  <phoneticPr fontId="35" type="noConversion"/>
  <pageMargins left="0.44" right="0.4" top="1" bottom="1" header="0.51" footer="0.51"/>
  <pageSetup paperSize="9" scale="92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E19"/>
  <sheetViews>
    <sheetView view="pageBreakPreview" topLeftCell="A7" workbookViewId="0">
      <selection activeCell="C20" sqref="C20"/>
    </sheetView>
  </sheetViews>
  <sheetFormatPr defaultColWidth="9.125" defaultRowHeight="15"/>
  <cols>
    <col min="1" max="1" width="37.125" style="35" customWidth="1"/>
    <col min="2" max="3" width="14.375" style="35" customWidth="1"/>
    <col min="4" max="4" width="10.875" style="35" bestFit="1" customWidth="1"/>
    <col min="5" max="5" width="12" style="29" customWidth="1"/>
    <col min="6" max="231" width="9.125" style="29" customWidth="1"/>
    <col min="232" max="16384" width="9.125" style="29"/>
  </cols>
  <sheetData>
    <row r="1" spans="1:5" ht="30" customHeight="1">
      <c r="A1" s="321" t="s">
        <v>107</v>
      </c>
      <c r="B1" s="321"/>
      <c r="C1" s="321"/>
      <c r="D1" s="321"/>
      <c r="E1" s="321"/>
    </row>
    <row r="2" spans="1:5" s="32" customFormat="1" ht="19.899999999999999" customHeight="1">
      <c r="A2" s="36" t="s">
        <v>79</v>
      </c>
      <c r="B2" s="37"/>
      <c r="C2" s="38"/>
      <c r="D2" s="38"/>
      <c r="E2" s="39" t="s">
        <v>30</v>
      </c>
    </row>
    <row r="3" spans="1:5" s="33" customFormat="1" ht="33" customHeight="1">
      <c r="A3" s="7" t="s">
        <v>3</v>
      </c>
      <c r="B3" s="7" t="s">
        <v>23</v>
      </c>
      <c r="C3" s="7" t="s">
        <v>25</v>
      </c>
      <c r="D3" s="7" t="s">
        <v>38</v>
      </c>
      <c r="E3" s="40" t="s">
        <v>62</v>
      </c>
    </row>
    <row r="4" spans="1:5" s="34" customFormat="1" ht="25.15" customHeight="1">
      <c r="A4" s="12" t="s">
        <v>80</v>
      </c>
      <c r="B4" s="41"/>
      <c r="C4" s="42">
        <v>0</v>
      </c>
      <c r="D4" s="13"/>
      <c r="E4" s="43"/>
    </row>
    <row r="5" spans="1:5" s="34" customFormat="1" ht="25.15" customHeight="1">
      <c r="A5" s="12" t="s">
        <v>81</v>
      </c>
      <c r="B5" s="41"/>
      <c r="C5" s="44">
        <v>32884</v>
      </c>
      <c r="D5" s="13"/>
      <c r="E5" s="43"/>
    </row>
    <row r="6" spans="1:5" s="34" customFormat="1" ht="25.15" customHeight="1">
      <c r="A6" s="12" t="s">
        <v>82</v>
      </c>
      <c r="B6" s="45"/>
      <c r="C6" s="44">
        <v>34960</v>
      </c>
      <c r="D6" s="13"/>
      <c r="E6" s="43"/>
    </row>
    <row r="7" spans="1:5" s="34" customFormat="1" ht="25.15" customHeight="1">
      <c r="A7" s="12" t="s">
        <v>83</v>
      </c>
      <c r="B7" s="45"/>
      <c r="C7" s="44">
        <v>0</v>
      </c>
      <c r="D7" s="13"/>
      <c r="E7" s="43"/>
    </row>
    <row r="8" spans="1:5" s="34" customFormat="1" ht="25.15" customHeight="1">
      <c r="A8" s="12" t="s">
        <v>84</v>
      </c>
      <c r="B8" s="45"/>
      <c r="C8" s="44">
        <v>5064</v>
      </c>
      <c r="D8" s="13"/>
      <c r="E8" s="43"/>
    </row>
    <row r="9" spans="1:5" s="34" customFormat="1" ht="25.15" customHeight="1">
      <c r="A9" s="12" t="s">
        <v>85</v>
      </c>
      <c r="B9" s="46"/>
      <c r="C9" s="44">
        <v>0</v>
      </c>
      <c r="D9" s="13"/>
      <c r="E9" s="43"/>
    </row>
    <row r="10" spans="1:5" s="34" customFormat="1" ht="25.15" customHeight="1">
      <c r="A10" s="12" t="s">
        <v>86</v>
      </c>
      <c r="B10" s="47"/>
      <c r="C10" s="44">
        <v>0</v>
      </c>
      <c r="D10" s="13"/>
      <c r="E10" s="43"/>
    </row>
    <row r="11" spans="1:5" s="34" customFormat="1" ht="25.15" customHeight="1">
      <c r="A11" s="12" t="s">
        <v>87</v>
      </c>
      <c r="B11" s="16"/>
      <c r="C11" s="44">
        <v>0</v>
      </c>
      <c r="D11" s="13"/>
      <c r="E11" s="43"/>
    </row>
    <row r="12" spans="1:5" s="34" customFormat="1" ht="25.15" customHeight="1">
      <c r="A12" s="12" t="s">
        <v>11</v>
      </c>
      <c r="B12" s="16"/>
      <c r="C12" s="44"/>
      <c r="D12" s="13"/>
      <c r="E12" s="43"/>
    </row>
    <row r="13" spans="1:5" s="34" customFormat="1" ht="25.15" customHeight="1">
      <c r="A13" s="18"/>
      <c r="B13" s="19"/>
      <c r="C13" s="48"/>
      <c r="D13" s="49"/>
      <c r="E13" s="43"/>
    </row>
    <row r="14" spans="1:5" s="34" customFormat="1" ht="25.15" customHeight="1">
      <c r="A14" s="7" t="s">
        <v>15</v>
      </c>
      <c r="B14" s="50"/>
      <c r="C14" s="50">
        <v>72908</v>
      </c>
      <c r="D14" s="23"/>
      <c r="E14" s="51"/>
    </row>
    <row r="15" spans="1:5" s="34" customFormat="1" ht="25.15" customHeight="1">
      <c r="A15" s="25"/>
      <c r="B15" s="44"/>
      <c r="C15" s="44"/>
      <c r="D15" s="23"/>
      <c r="E15" s="51"/>
    </row>
    <row r="16" spans="1:5" s="34" customFormat="1" ht="25.15" customHeight="1">
      <c r="A16" s="183" t="s">
        <v>980</v>
      </c>
      <c r="B16" s="44"/>
      <c r="C16" s="44">
        <v>62742</v>
      </c>
      <c r="D16" s="23"/>
      <c r="E16" s="43"/>
    </row>
    <row r="17" spans="1:5" s="34" customFormat="1" ht="25.15" customHeight="1">
      <c r="A17" s="52"/>
      <c r="B17" s="44"/>
      <c r="C17" s="44"/>
      <c r="D17" s="23"/>
      <c r="E17" s="43"/>
    </row>
    <row r="18" spans="1:5" s="34" customFormat="1" ht="25.15" customHeight="1">
      <c r="A18" s="7" t="s">
        <v>880</v>
      </c>
      <c r="B18" s="300"/>
      <c r="C18" s="50">
        <f>C14+C16</f>
        <v>135650</v>
      </c>
      <c r="D18" s="23"/>
      <c r="E18" s="51"/>
    </row>
    <row r="19" spans="1:5" ht="21" customHeight="1">
      <c r="A19" s="299" t="s">
        <v>16</v>
      </c>
    </row>
  </sheetData>
  <mergeCells count="1">
    <mergeCell ref="A1:E1"/>
  </mergeCells>
  <phoneticPr fontId="35" type="noConversion"/>
  <printOptions horizontalCentered="1"/>
  <pageMargins left="0.33" right="0.28000000000000003" top="0.98" bottom="0.98" header="0.51" footer="0.51"/>
  <pageSetup paperSize="9" scale="90" orientation="portrait" r:id="rId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 enableFormatConditionsCalculation="0">
    <tabColor rgb="FFFFFFFF"/>
  </sheetPr>
  <dimension ref="A1:II18"/>
  <sheetViews>
    <sheetView view="pageBreakPreview" topLeftCell="A10" workbookViewId="0">
      <pane activePane="bottomRight" state="frozen"/>
      <selection activeCell="A18" sqref="A18"/>
    </sheetView>
  </sheetViews>
  <sheetFormatPr defaultColWidth="8" defaultRowHeight="14.25"/>
  <cols>
    <col min="1" max="1" width="43.5" style="1" customWidth="1"/>
    <col min="2" max="3" width="12" style="1" bestFit="1" customWidth="1"/>
    <col min="4" max="4" width="10.875" style="1" bestFit="1" customWidth="1"/>
    <col min="5" max="5" width="11.875" style="1" bestFit="1" customWidth="1"/>
    <col min="6" max="16384" width="8" style="1"/>
  </cols>
  <sheetData>
    <row r="1" spans="1:243" ht="30" customHeight="1">
      <c r="A1" s="306" t="s">
        <v>108</v>
      </c>
      <c r="B1" s="306"/>
      <c r="C1" s="306"/>
      <c r="D1" s="306"/>
      <c r="E1" s="306"/>
    </row>
    <row r="2" spans="1:243" s="2" customFormat="1" ht="19.899999999999999" customHeight="1">
      <c r="A2" s="5" t="s">
        <v>88</v>
      </c>
      <c r="B2" s="5"/>
      <c r="C2" s="5"/>
      <c r="D2" s="5"/>
      <c r="E2" s="6" t="s">
        <v>30</v>
      </c>
    </row>
    <row r="3" spans="1:243" s="3" customFormat="1" ht="34.9" customHeight="1">
      <c r="A3" s="7" t="s">
        <v>56</v>
      </c>
      <c r="B3" s="7" t="s">
        <v>23</v>
      </c>
      <c r="C3" s="7" t="s">
        <v>25</v>
      </c>
      <c r="D3" s="7" t="s">
        <v>38</v>
      </c>
      <c r="E3" s="7" t="s">
        <v>62</v>
      </c>
    </row>
    <row r="4" spans="1:243" ht="25.15" customHeight="1">
      <c r="A4" s="8" t="s">
        <v>89</v>
      </c>
      <c r="B4" s="9"/>
      <c r="C4" s="9">
        <v>0</v>
      </c>
      <c r="D4" s="10"/>
      <c r="E4" s="11"/>
    </row>
    <row r="5" spans="1:243" ht="25.15" customHeight="1">
      <c r="A5" s="12" t="s">
        <v>90</v>
      </c>
      <c r="B5" s="9"/>
      <c r="C5" s="9">
        <v>25273</v>
      </c>
      <c r="D5" s="13"/>
      <c r="E5" s="14"/>
    </row>
    <row r="6" spans="1:243" ht="25.15" customHeight="1">
      <c r="A6" s="12" t="s">
        <v>91</v>
      </c>
      <c r="B6" s="15"/>
      <c r="C6" s="15">
        <v>37526</v>
      </c>
      <c r="D6" s="13"/>
      <c r="E6" s="14"/>
    </row>
    <row r="7" spans="1:243" ht="25.15" customHeight="1">
      <c r="A7" s="12" t="s">
        <v>92</v>
      </c>
      <c r="B7" s="16"/>
      <c r="C7" s="16">
        <v>0</v>
      </c>
      <c r="D7" s="13"/>
      <c r="E7" s="14"/>
    </row>
    <row r="8" spans="1:243" ht="25.15" customHeight="1">
      <c r="A8" s="12" t="s">
        <v>93</v>
      </c>
      <c r="B8" s="16"/>
      <c r="C8" s="16">
        <v>0</v>
      </c>
      <c r="D8" s="13"/>
      <c r="E8" s="14"/>
    </row>
    <row r="9" spans="1:243" ht="25.15" customHeight="1">
      <c r="A9" s="12" t="s">
        <v>94</v>
      </c>
      <c r="B9" s="16"/>
      <c r="C9" s="16">
        <v>0</v>
      </c>
      <c r="D9" s="13"/>
      <c r="E9" s="14"/>
    </row>
    <row r="10" spans="1:243" ht="25.15" customHeight="1">
      <c r="A10" s="12" t="s">
        <v>95</v>
      </c>
      <c r="B10" s="16"/>
      <c r="C10" s="16">
        <v>0</v>
      </c>
      <c r="D10" s="13"/>
      <c r="E10" s="14"/>
    </row>
    <row r="11" spans="1:243" ht="25.15" customHeight="1">
      <c r="A11" s="12" t="s">
        <v>96</v>
      </c>
      <c r="B11" s="16"/>
      <c r="C11" s="16">
        <v>0</v>
      </c>
      <c r="D11" s="13"/>
      <c r="E11" s="14"/>
    </row>
    <row r="12" spans="1:243" ht="25.15" customHeight="1">
      <c r="A12" s="12" t="s">
        <v>11</v>
      </c>
      <c r="B12" s="16"/>
      <c r="C12" s="16"/>
      <c r="D12" s="13"/>
      <c r="E12" s="17"/>
    </row>
    <row r="13" spans="1:243" customFormat="1" ht="25.15" customHeight="1">
      <c r="A13" s="18"/>
      <c r="B13" s="19"/>
      <c r="C13" s="20"/>
      <c r="D13" s="13"/>
      <c r="E13" s="17"/>
    </row>
    <row r="14" spans="1:243" s="4" customFormat="1" ht="25.15" customHeight="1">
      <c r="A14" s="7" t="s">
        <v>19</v>
      </c>
      <c r="B14" s="21"/>
      <c r="C14" s="22">
        <v>62799</v>
      </c>
      <c r="D14" s="23"/>
      <c r="E14" s="24"/>
    </row>
    <row r="15" spans="1:243" s="4" customFormat="1" ht="25.15" customHeight="1">
      <c r="A15" s="25"/>
      <c r="B15" s="21"/>
      <c r="C15" s="26"/>
      <c r="D15" s="23"/>
      <c r="E15" s="24"/>
    </row>
    <row r="16" spans="1:243" ht="25.15" customHeight="1">
      <c r="A16" s="183" t="s">
        <v>97</v>
      </c>
      <c r="B16" s="19"/>
      <c r="C16" s="22">
        <v>72851</v>
      </c>
      <c r="D16" s="23"/>
      <c r="E16" s="28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pans="1:243" ht="25.15" customHeight="1">
      <c r="A17" s="18"/>
      <c r="B17" s="19"/>
      <c r="C17" s="30"/>
      <c r="D17" s="23"/>
      <c r="E17" s="28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</row>
    <row r="18" spans="1:243" ht="19.149999999999999" customHeight="1">
      <c r="A18" s="31" t="s">
        <v>33</v>
      </c>
    </row>
  </sheetData>
  <mergeCells count="1">
    <mergeCell ref="A1:E1"/>
  </mergeCells>
  <phoneticPr fontId="35" type="noConversion"/>
  <printOptions horizontalCentered="1"/>
  <pageMargins left="0.75" right="0.75" top="0.98" bottom="0.98" header="0.51" footer="0.51"/>
  <pageSetup paperSize="9" scale="8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7</vt:i4>
      </vt:variant>
    </vt:vector>
  </HeadingPairs>
  <TitlesOfParts>
    <vt:vector size="30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'19'!Print_Area</vt:lpstr>
      <vt:lpstr>'12'!Print_Titles</vt:lpstr>
      <vt:lpstr>'2'!Print_Titles</vt:lpstr>
      <vt:lpstr>'4'!Print_Titles</vt:lpstr>
      <vt:lpstr>'5'!Print_Titles</vt:lpstr>
      <vt:lpstr>'6'!Print_Titles</vt:lpstr>
      <vt:lpstr>'7'!Print_Titles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czt</dc:creator>
  <cp:lastModifiedBy>lenovo</cp:lastModifiedBy>
  <cp:revision>1</cp:revision>
  <cp:lastPrinted>2022-10-11T06:40:19Z</cp:lastPrinted>
  <dcterms:created xsi:type="dcterms:W3CDTF">2018-06-21T11:00:39Z</dcterms:created>
  <dcterms:modified xsi:type="dcterms:W3CDTF">2022-10-11T06:44:15Z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